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RSS Budget Folder\CRSS Budget Templates\"/>
    </mc:Choice>
  </mc:AlternateContent>
  <xr:revisionPtr revIDLastSave="0" documentId="13_ncr:1_{A6872619-94AB-4641-8D8E-EC00FD173A21}" xr6:coauthVersionLast="47" xr6:coauthVersionMax="47" xr10:uidLastSave="{00000000-0000-0000-0000-000000000000}"/>
  <bookViews>
    <workbookView xWindow="-19320" yWindow="-4080" windowWidth="19440" windowHeight="15000" xr2:uid="{00000000-000D-0000-FFFF-FFFF00000000}"/>
  </bookViews>
  <sheets>
    <sheet name="Study" sheetId="8" r:id="rId1"/>
    <sheet name="Salaries, Hrly &amp; Start Up Fe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1" i="8" l="1"/>
  <c r="R111" i="8"/>
  <c r="Q111" i="8"/>
  <c r="Q8" i="8"/>
  <c r="D19" i="2"/>
  <c r="E19" i="2"/>
  <c r="F19" i="2"/>
  <c r="H19" i="2"/>
  <c r="I19" i="2"/>
  <c r="J19" i="2"/>
  <c r="K19" i="2"/>
  <c r="M19" i="2"/>
  <c r="D32" i="8"/>
  <c r="D20" i="2"/>
  <c r="E20" i="2"/>
  <c r="F20" i="2"/>
  <c r="H20" i="2"/>
  <c r="I20" i="2"/>
  <c r="J20" i="2"/>
  <c r="K20" i="2"/>
  <c r="M20" i="2"/>
  <c r="D33" i="8"/>
  <c r="D21" i="2"/>
  <c r="E21" i="2"/>
  <c r="F21" i="2"/>
  <c r="H21" i="2"/>
  <c r="I21" i="2"/>
  <c r="J21" i="2"/>
  <c r="K21" i="2"/>
  <c r="M21" i="2"/>
  <c r="D34" i="8"/>
  <c r="D36" i="8"/>
  <c r="D81" i="8"/>
  <c r="D88" i="8"/>
  <c r="D94" i="8"/>
  <c r="D96" i="8"/>
  <c r="M122" i="8"/>
  <c r="Q13" i="8"/>
  <c r="Q12" i="8"/>
  <c r="Q11" i="8"/>
  <c r="Q10" i="8"/>
  <c r="Q9" i="8"/>
  <c r="C27" i="2"/>
  <c r="D27" i="2"/>
  <c r="E27" i="2"/>
  <c r="F27" i="2"/>
  <c r="C28" i="2"/>
  <c r="D28" i="2"/>
  <c r="E28" i="2"/>
  <c r="F28" i="2"/>
  <c r="C29" i="2"/>
  <c r="D29" i="2"/>
  <c r="E29" i="2"/>
  <c r="F29" i="2"/>
  <c r="F31" i="2"/>
  <c r="O7" i="8"/>
  <c r="Q7" i="8"/>
  <c r="O14" i="8"/>
  <c r="O16" i="8"/>
  <c r="O18" i="8"/>
  <c r="Q121" i="8"/>
  <c r="Q120" i="8"/>
  <c r="Q119" i="8"/>
  <c r="Q118" i="8"/>
  <c r="Q117" i="8"/>
  <c r="Q116" i="8"/>
  <c r="Q115" i="8"/>
  <c r="Q114" i="8"/>
  <c r="Q113" i="8"/>
  <c r="Q112" i="8"/>
  <c r="Q110" i="8"/>
  <c r="Q109" i="8"/>
  <c r="Q108" i="8"/>
  <c r="Q107" i="8"/>
  <c r="Q106" i="8"/>
  <c r="Q105" i="8"/>
  <c r="Q104" i="8"/>
  <c r="Q103" i="8"/>
  <c r="O121" i="8"/>
  <c r="R121" i="8"/>
  <c r="O120" i="8"/>
  <c r="R120" i="8"/>
  <c r="O119" i="8"/>
  <c r="R119" i="8"/>
  <c r="O118" i="8"/>
  <c r="R118" i="8"/>
  <c r="O117" i="8"/>
  <c r="R117" i="8"/>
  <c r="O116" i="8"/>
  <c r="R116" i="8"/>
  <c r="O115" i="8"/>
  <c r="R115" i="8"/>
  <c r="O114" i="8"/>
  <c r="R114" i="8"/>
  <c r="O113" i="8"/>
  <c r="R113" i="8"/>
  <c r="O112" i="8"/>
  <c r="R112" i="8"/>
  <c r="O110" i="8"/>
  <c r="R110" i="8"/>
  <c r="O109" i="8"/>
  <c r="R109" i="8"/>
  <c r="O108" i="8"/>
  <c r="R108" i="8"/>
  <c r="O107" i="8"/>
  <c r="R107" i="8"/>
  <c r="O106" i="8"/>
  <c r="R106" i="8"/>
  <c r="O105" i="8"/>
  <c r="R105" i="8"/>
  <c r="O104" i="8"/>
  <c r="R104" i="8"/>
  <c r="O103" i="8"/>
  <c r="R103" i="8"/>
  <c r="M81" i="8"/>
  <c r="L81" i="8"/>
  <c r="K81" i="8"/>
  <c r="J81" i="8"/>
  <c r="I81" i="8"/>
  <c r="H81" i="8"/>
  <c r="G81" i="8"/>
  <c r="F81" i="8"/>
  <c r="E81" i="8"/>
  <c r="N50" i="8"/>
  <c r="O50" i="8"/>
  <c r="L84" i="8"/>
  <c r="K84" i="8"/>
  <c r="J84" i="8"/>
  <c r="I84" i="8"/>
  <c r="H84" i="8"/>
  <c r="G84" i="8"/>
  <c r="F84" i="8"/>
  <c r="E84" i="8"/>
  <c r="N86" i="8"/>
  <c r="O86" i="8"/>
  <c r="N85" i="8"/>
  <c r="O85" i="8"/>
  <c r="A29" i="2"/>
  <c r="A28" i="2"/>
  <c r="I94" i="8"/>
  <c r="H94" i="8"/>
  <c r="G94" i="8"/>
  <c r="F94" i="8"/>
  <c r="E94" i="8"/>
  <c r="I88" i="8"/>
  <c r="H88" i="8"/>
  <c r="G88" i="8"/>
  <c r="F88" i="8"/>
  <c r="E88" i="8"/>
  <c r="I29" i="8"/>
  <c r="H29" i="8"/>
  <c r="G29" i="8"/>
  <c r="F29" i="8"/>
  <c r="E29" i="8"/>
  <c r="D29" i="8"/>
  <c r="N56" i="8"/>
  <c r="O56" i="8"/>
  <c r="N79" i="8"/>
  <c r="O79" i="8"/>
  <c r="N78" i="8"/>
  <c r="O78" i="8"/>
  <c r="N77" i="8"/>
  <c r="O77" i="8"/>
  <c r="N76" i="8"/>
  <c r="O76" i="8"/>
  <c r="N75" i="8"/>
  <c r="O75" i="8"/>
  <c r="N74" i="8"/>
  <c r="O74" i="8"/>
  <c r="N73" i="8"/>
  <c r="O73" i="8"/>
  <c r="N72" i="8"/>
  <c r="O72" i="8"/>
  <c r="N71" i="8"/>
  <c r="O71" i="8"/>
  <c r="N70" i="8"/>
  <c r="O70" i="8"/>
  <c r="N69" i="8"/>
  <c r="O69" i="8"/>
  <c r="N68" i="8"/>
  <c r="O68" i="8"/>
  <c r="N67" i="8"/>
  <c r="O67" i="8"/>
  <c r="N66" i="8"/>
  <c r="O66" i="8"/>
  <c r="N65" i="8"/>
  <c r="O65" i="8"/>
  <c r="N64" i="8"/>
  <c r="O64" i="8"/>
  <c r="N63" i="8"/>
  <c r="O63" i="8"/>
  <c r="N62" i="8"/>
  <c r="O62" i="8"/>
  <c r="N61" i="8"/>
  <c r="O61" i="8"/>
  <c r="N60" i="8"/>
  <c r="O60" i="8"/>
  <c r="N59" i="8"/>
  <c r="O59" i="8"/>
  <c r="N58" i="8"/>
  <c r="O58" i="8"/>
  <c r="N57" i="8"/>
  <c r="O57" i="8"/>
  <c r="N55" i="8"/>
  <c r="O55" i="8"/>
  <c r="N54" i="8"/>
  <c r="O54" i="8"/>
  <c r="N53" i="8"/>
  <c r="O53" i="8"/>
  <c r="N52" i="8"/>
  <c r="O52" i="8"/>
  <c r="N51" i="8"/>
  <c r="O51" i="8"/>
  <c r="N49" i="8"/>
  <c r="O49" i="8"/>
  <c r="N48" i="8"/>
  <c r="O48" i="8"/>
  <c r="N47" i="8"/>
  <c r="O47" i="8"/>
  <c r="N46" i="8"/>
  <c r="O46" i="8"/>
  <c r="J94" i="8"/>
  <c r="J88" i="8"/>
  <c r="J29" i="8"/>
  <c r="M94" i="8"/>
  <c r="L94" i="8"/>
  <c r="K94" i="8"/>
  <c r="N92" i="8"/>
  <c r="O92" i="8"/>
  <c r="N91" i="8"/>
  <c r="O91" i="8"/>
  <c r="M88" i="8"/>
  <c r="L88" i="8"/>
  <c r="K88" i="8"/>
  <c r="N84" i="8"/>
  <c r="O84" i="8"/>
  <c r="N81" i="8"/>
  <c r="O81" i="8"/>
  <c r="N45" i="8"/>
  <c r="O45" i="8"/>
  <c r="N44" i="8"/>
  <c r="O44" i="8"/>
  <c r="N43" i="8"/>
  <c r="O43" i="8"/>
  <c r="N42" i="8"/>
  <c r="O42" i="8"/>
  <c r="N41" i="8"/>
  <c r="O41" i="8"/>
  <c r="N40" i="8"/>
  <c r="O40" i="8"/>
  <c r="N39" i="8"/>
  <c r="O39" i="8"/>
  <c r="M29" i="8"/>
  <c r="L29" i="8"/>
  <c r="K29" i="8"/>
  <c r="O27" i="8"/>
  <c r="C34" i="8"/>
  <c r="O26" i="8"/>
  <c r="C33" i="8"/>
  <c r="O25" i="8"/>
  <c r="C32" i="8"/>
  <c r="N88" i="8"/>
  <c r="O88" i="8"/>
  <c r="N94" i="8"/>
  <c r="O94" i="8"/>
  <c r="N29" i="8"/>
  <c r="O29" i="8"/>
  <c r="I32" i="8"/>
  <c r="G32" i="8"/>
  <c r="H32" i="8"/>
  <c r="F32" i="8"/>
  <c r="E32" i="8"/>
  <c r="H33" i="8"/>
  <c r="E33" i="8"/>
  <c r="G33" i="8"/>
  <c r="F33" i="8"/>
  <c r="I33" i="8"/>
  <c r="G34" i="8"/>
  <c r="E34" i="8"/>
  <c r="H34" i="8"/>
  <c r="F34" i="8"/>
  <c r="I34" i="8"/>
  <c r="J33" i="8"/>
  <c r="L33" i="8"/>
  <c r="K33" i="8"/>
  <c r="M33" i="8"/>
  <c r="J32" i="8"/>
  <c r="M32" i="8"/>
  <c r="L32" i="8"/>
  <c r="K32" i="8"/>
  <c r="J34" i="8"/>
  <c r="M34" i="8"/>
  <c r="L34" i="8"/>
  <c r="K34" i="8"/>
  <c r="E36" i="8"/>
  <c r="E96" i="8"/>
  <c r="F36" i="8"/>
  <c r="F96" i="8"/>
  <c r="G36" i="8"/>
  <c r="G96" i="8"/>
  <c r="H36" i="8"/>
  <c r="H96" i="8"/>
  <c r="I36" i="8"/>
  <c r="I96" i="8"/>
  <c r="M36" i="8"/>
  <c r="M96" i="8"/>
  <c r="Q14" i="8"/>
  <c r="J36" i="8"/>
  <c r="J96" i="8"/>
  <c r="N34" i="8"/>
  <c r="O34" i="8"/>
  <c r="K36" i="8"/>
  <c r="K96" i="8"/>
  <c r="L36" i="8"/>
  <c r="L96" i="8"/>
  <c r="N32" i="8"/>
  <c r="O32" i="8"/>
  <c r="N33" i="8"/>
  <c r="O33" i="8"/>
  <c r="K98" i="8"/>
  <c r="K100" i="8"/>
  <c r="G98" i="8"/>
  <c r="G100" i="8"/>
  <c r="F98" i="8"/>
  <c r="F100" i="8"/>
  <c r="E98" i="8"/>
  <c r="E100" i="8"/>
  <c r="L98" i="8"/>
  <c r="L100" i="8"/>
  <c r="D98" i="8"/>
  <c r="D100" i="8"/>
  <c r="J98" i="8"/>
  <c r="J100" i="8"/>
  <c r="M98" i="8"/>
  <c r="M100" i="8"/>
  <c r="I98" i="8"/>
  <c r="I100" i="8"/>
  <c r="H98" i="8"/>
  <c r="H100" i="8"/>
  <c r="N36" i="8"/>
  <c r="Q122" i="8"/>
  <c r="O36" i="8"/>
  <c r="O96" i="8"/>
  <c r="N96" i="8"/>
  <c r="N98" i="8"/>
  <c r="N100" i="8"/>
  <c r="O98" i="8"/>
  <c r="O100" i="8"/>
  <c r="O122" i="8"/>
  <c r="R122" i="8"/>
  <c r="O123" i="8"/>
  <c r="O125" i="8"/>
  <c r="O127" i="8"/>
  <c r="O129" i="8"/>
  <c r="O130" i="8"/>
  <c r="O131" i="8"/>
</calcChain>
</file>

<file path=xl/sharedStrings.xml><?xml version="1.0" encoding="utf-8"?>
<sst xmlns="http://schemas.openxmlformats.org/spreadsheetml/2006/main" count="114" uniqueCount="99">
  <si>
    <t>Administrative Fee</t>
  </si>
  <si>
    <t xml:space="preserve">IRB fees  </t>
  </si>
  <si>
    <t xml:space="preserve">Direct Start up Costs </t>
  </si>
  <si>
    <t>Facilities and Administration Cost 34% (start up)</t>
  </si>
  <si>
    <t>Total Start Up Costs due at contract execution</t>
  </si>
  <si>
    <t>JHU Professional Fee Unit Costs</t>
  </si>
  <si>
    <t>Total Cost (Per Patient)</t>
  </si>
  <si>
    <t>Personnel</t>
  </si>
  <si>
    <t>Personnel Subtotal</t>
  </si>
  <si>
    <t>Pharmacy and Supplies</t>
  </si>
  <si>
    <t>Supplies Subtotal</t>
  </si>
  <si>
    <t xml:space="preserve"> </t>
  </si>
  <si>
    <t>Miscellaneous</t>
  </si>
  <si>
    <t>Patient Stipend</t>
  </si>
  <si>
    <t xml:space="preserve">Miscellaneous Subtotal </t>
  </si>
  <si>
    <t>Direct Per Patient Costs</t>
  </si>
  <si>
    <t>Facilities and Administration Cost 34% (per patient)</t>
  </si>
  <si>
    <t>Total Per Patient Costs</t>
  </si>
  <si>
    <t>IRB Renewal Fee</t>
  </si>
  <si>
    <t>Direct Additional Costs</t>
  </si>
  <si>
    <t>Facilities and Administration Cost 34% (additional costs)</t>
  </si>
  <si>
    <t>Total Additional Costs</t>
  </si>
  <si>
    <t>Total Direct Costs</t>
  </si>
  <si>
    <t>Total Facilities and Adminsitration Costs (34%)</t>
  </si>
  <si>
    <t>Total Study Costs</t>
  </si>
  <si>
    <t>Investigator:</t>
  </si>
  <si>
    <t>Sponsor:</t>
  </si>
  <si>
    <t>Date Prepared:</t>
  </si>
  <si>
    <t>Project Title:</t>
  </si>
  <si>
    <t xml:space="preserve">Number of Patients  </t>
  </si>
  <si>
    <t>Projects Dates:</t>
  </si>
  <si>
    <t>PERSONNEL</t>
  </si>
  <si>
    <t>Project</t>
  </si>
  <si>
    <t>Period</t>
  </si>
  <si>
    <t>Name</t>
  </si>
  <si>
    <t>Role Project</t>
  </si>
  <si>
    <t>Salary</t>
  </si>
  <si>
    <t>Fringe</t>
  </si>
  <si>
    <t>Total</t>
  </si>
  <si>
    <t>PI</t>
  </si>
  <si>
    <t>Total Yr 1</t>
  </si>
  <si>
    <t>Total  Patients Costs</t>
  </si>
  <si>
    <t>Personnel Start up</t>
  </si>
  <si>
    <t>Principal Investigator</t>
  </si>
  <si>
    <t>Research Coordinator</t>
  </si>
  <si>
    <t>Research Nurse</t>
  </si>
  <si>
    <t>Pharmacy Set Up</t>
  </si>
  <si>
    <t>Labor</t>
  </si>
  <si>
    <t>Total Yr 2</t>
  </si>
  <si>
    <t>Anticipated Enrollment</t>
  </si>
  <si>
    <t>Per Patient Costs</t>
  </si>
  <si>
    <t>Start up costs  (Non refundable Due at signed of contract)</t>
  </si>
  <si>
    <t>Additional Study Costs (if incurred, invoiced as needed)</t>
  </si>
  <si>
    <t>Subtotal</t>
  </si>
  <si>
    <t>Total Hours Per Study</t>
  </si>
  <si>
    <t>Principal Investigator Hours</t>
  </si>
  <si>
    <t>Research Nurse Hours</t>
  </si>
  <si>
    <t>Data Coordinator Hours</t>
  </si>
  <si>
    <t>Active Study Years</t>
  </si>
  <si>
    <t>Ave Hrly rate</t>
  </si>
  <si>
    <t xml:space="preserve">JHH Facilities Fees Unit Costs </t>
  </si>
  <si>
    <t>TBN</t>
  </si>
  <si>
    <t>Total Study Effort</t>
  </si>
  <si>
    <t>Record Retention One-time fee at end of study</t>
  </si>
  <si>
    <t>Cost</t>
  </si>
  <si>
    <t>Study Close-out Fee</t>
  </si>
  <si>
    <t>Unit cost</t>
  </si>
  <si>
    <t>Frequency</t>
  </si>
  <si>
    <t>Research Finance  Fee</t>
  </si>
  <si>
    <t>ICTR Administrative and Application Fee</t>
  </si>
  <si>
    <t>Clinical Engineering Fee</t>
  </si>
  <si>
    <t>Clinic Fee</t>
  </si>
  <si>
    <r>
      <t>Author:</t>
    </r>
    <r>
      <rPr>
        <sz val="14"/>
        <rFont val="Times New Roman"/>
        <family val="1"/>
      </rPr>
      <t xml:space="preserve"> Karen Roz</t>
    </r>
  </si>
  <si>
    <t>SAE Submissions per submission</t>
  </si>
  <si>
    <t>Patient Care Subtotal</t>
  </si>
  <si>
    <t>IRB Amendment Fee with Consent Change</t>
  </si>
  <si>
    <t>IRB Amendment Fee without Consent Change</t>
  </si>
  <si>
    <t xml:space="preserve">Change in Monitor Fee  </t>
  </si>
  <si>
    <t xml:space="preserve">Administrative Protocol Amendment Processing Fee </t>
  </si>
  <si>
    <t xml:space="preserve">IND Safety letters </t>
  </si>
  <si>
    <t xml:space="preserve">Not for Cause FDA Audit Fee </t>
  </si>
  <si>
    <t xml:space="preserve">Re-Consent Fee </t>
  </si>
  <si>
    <t xml:space="preserve">Screen Failures </t>
  </si>
  <si>
    <t xml:space="preserve">Pharmacy Inventory Management </t>
  </si>
  <si>
    <t>Pharmacy Supplies</t>
  </si>
  <si>
    <t xml:space="preserve">Study Title:  </t>
  </si>
  <si>
    <t xml:space="preserve">Principal Investigator: </t>
  </si>
  <si>
    <t>Current Budget Draft Date:</t>
  </si>
  <si>
    <t>IRB Close Out</t>
  </si>
  <si>
    <t xml:space="preserve">Annual Administrative Fee </t>
  </si>
  <si>
    <t>Pharmacy Monitoring Visit</t>
  </si>
  <si>
    <t>Remote Monitor Visit</t>
  </si>
  <si>
    <t>On-Site Monitor Visit</t>
  </si>
  <si>
    <t xml:space="preserve">  Johns Hopkins School of Medicine Clinical Research Budget Template</t>
  </si>
  <si>
    <t>Total Unit Cost  with IDC</t>
  </si>
  <si>
    <t>Total Cost  with  IDC</t>
  </si>
  <si>
    <t>Regulatory Start Up</t>
  </si>
  <si>
    <t xml:space="preserve">Total with Department Fee </t>
  </si>
  <si>
    <t>Pharmacy Close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</si>
</sst>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#,##0.0_);[Red]\(#,##0.0\)"/>
  </numFmts>
  <fonts count="13">
    <font>
      <sz val="10"/>
      <name val="Arial"/>
    </font>
    <font>
      <sz val="10"/>
      <name val="Arial"/>
      <family val="2"/>
    </font>
    <font>
      <sz val="10"/>
      <name val="Genev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u/>
      <sz val="14"/>
      <name val="Arial"/>
      <family val="2"/>
    </font>
    <font>
      <b/>
      <u/>
      <sz val="14"/>
      <name val="Arial"/>
      <family val="2"/>
    </font>
    <font>
      <sz val="8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2" fillId="0" borderId="0" applyFill="0" applyBorder="0" applyProtection="0">
      <alignment horizontal="left" wrapText="1"/>
    </xf>
  </cellStyleXfs>
  <cellXfs count="312">
    <xf numFmtId="0" fontId="0" fillId="0" borderId="0" xfId="0"/>
    <xf numFmtId="44" fontId="4" fillId="0" borderId="1" xfId="2" applyNumberFormat="1" applyFont="1" applyFill="1" applyBorder="1" applyAlignment="1">
      <alignment horizontal="center"/>
    </xf>
    <xf numFmtId="44" fontId="3" fillId="2" borderId="2" xfId="2" applyNumberFormat="1" applyFont="1" applyFill="1" applyBorder="1" applyAlignment="1">
      <alignment horizontal="center"/>
    </xf>
    <xf numFmtId="44" fontId="3" fillId="2" borderId="1" xfId="2" applyNumberFormat="1" applyFont="1" applyFill="1" applyBorder="1" applyAlignment="1">
      <alignment horizontal="center"/>
    </xf>
    <xf numFmtId="44" fontId="3" fillId="2" borderId="3" xfId="2" applyNumberFormat="1" applyFont="1" applyFill="1" applyBorder="1" applyAlignment="1">
      <alignment horizontal="center"/>
    </xf>
    <xf numFmtId="7" fontId="4" fillId="0" borderId="4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5" applyFont="1" applyFill="1" applyBorder="1" applyAlignment="1">
      <alignment wrapText="1"/>
    </xf>
    <xf numFmtId="6" fontId="3" fillId="4" borderId="6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 applyProtection="1">
      <alignment horizontal="center"/>
    </xf>
    <xf numFmtId="6" fontId="4" fillId="0" borderId="1" xfId="1" applyNumberFormat="1" applyFont="1" applyFill="1" applyBorder="1" applyAlignment="1">
      <alignment horizontal="center"/>
    </xf>
    <xf numFmtId="6" fontId="3" fillId="3" borderId="7" xfId="1" applyNumberFormat="1" applyFont="1" applyFill="1" applyBorder="1" applyAlignment="1">
      <alignment wrapText="1"/>
    </xf>
    <xf numFmtId="164" fontId="4" fillId="4" borderId="7" xfId="1" applyNumberFormat="1" applyFont="1" applyFill="1" applyBorder="1" applyAlignment="1" applyProtection="1">
      <alignment horizontal="center"/>
      <protection locked="0"/>
    </xf>
    <xf numFmtId="164" fontId="4" fillId="4" borderId="6" xfId="1" applyNumberFormat="1" applyFont="1" applyFill="1" applyBorder="1" applyAlignment="1" applyProtection="1">
      <alignment horizontal="center"/>
      <protection locked="0"/>
    </xf>
    <xf numFmtId="7" fontId="3" fillId="3" borderId="6" xfId="0" applyNumberFormat="1" applyFont="1" applyFill="1" applyBorder="1" applyAlignment="1">
      <alignment horizontal="center"/>
    </xf>
    <xf numFmtId="7" fontId="4" fillId="0" borderId="8" xfId="0" applyNumberFormat="1" applyFont="1" applyBorder="1" applyAlignment="1">
      <alignment horizontal="center"/>
    </xf>
    <xf numFmtId="0" fontId="3" fillId="3" borderId="3" xfId="5" applyFont="1" applyFill="1" applyBorder="1" applyAlignment="1">
      <alignment wrapText="1"/>
    </xf>
    <xf numFmtId="6" fontId="4" fillId="0" borderId="1" xfId="2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6" fontId="3" fillId="3" borderId="6" xfId="1" applyNumberFormat="1" applyFont="1" applyFill="1" applyBorder="1" applyAlignment="1">
      <alignment horizontal="center"/>
    </xf>
    <xf numFmtId="0" fontId="3" fillId="0" borderId="5" xfId="5" applyFont="1" applyFill="1" applyBorder="1" applyAlignment="1">
      <alignment wrapText="1"/>
    </xf>
    <xf numFmtId="8" fontId="3" fillId="0" borderId="8" xfId="2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164" fontId="3" fillId="4" borderId="7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 applyProtection="1">
      <alignment horizontal="center"/>
      <protection locked="0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3" fillId="4" borderId="9" xfId="0" applyNumberFormat="1" applyFont="1" applyFill="1" applyBorder="1" applyAlignment="1" applyProtection="1">
      <alignment horizontal="center"/>
      <protection locked="0"/>
    </xf>
    <xf numFmtId="164" fontId="3" fillId="3" borderId="11" xfId="0" applyNumberFormat="1" applyFont="1" applyFill="1" applyBorder="1" applyAlignment="1" applyProtection="1">
      <alignment horizontal="center"/>
      <protection locked="0"/>
    </xf>
    <xf numFmtId="4" fontId="4" fillId="0" borderId="8" xfId="5" applyNumberFormat="1" applyFont="1" applyBorder="1" applyAlignment="1" applyProtection="1">
      <alignment horizontal="center"/>
      <protection locked="0"/>
    </xf>
    <xf numFmtId="4" fontId="4" fillId="0" borderId="12" xfId="5" applyNumberFormat="1" applyFont="1" applyBorder="1" applyAlignment="1" applyProtection="1">
      <alignment horizontal="center"/>
      <protection locked="0"/>
    </xf>
    <xf numFmtId="0" fontId="3" fillId="3" borderId="3" xfId="5" applyFont="1" applyFill="1" applyBorder="1" applyAlignment="1">
      <alignment horizontal="left" wrapText="1"/>
    </xf>
    <xf numFmtId="8" fontId="3" fillId="4" borderId="7" xfId="2" applyNumberFormat="1" applyFont="1" applyFill="1" applyBorder="1" applyAlignment="1">
      <alignment horizontal="center"/>
    </xf>
    <xf numFmtId="8" fontId="3" fillId="3" borderId="7" xfId="2" applyNumberFormat="1" applyFont="1" applyFill="1" applyBorder="1" applyAlignment="1">
      <alignment horizontal="center"/>
    </xf>
    <xf numFmtId="4" fontId="4" fillId="0" borderId="8" xfId="5" applyNumberFormat="1" applyFont="1" applyFill="1" applyBorder="1" applyAlignment="1" applyProtection="1">
      <alignment horizontal="center"/>
      <protection locked="0"/>
    </xf>
    <xf numFmtId="0" fontId="3" fillId="3" borderId="14" xfId="5" applyFont="1" applyFill="1" applyBorder="1" applyAlignment="1">
      <alignment wrapText="1"/>
    </xf>
    <xf numFmtId="8" fontId="3" fillId="4" borderId="6" xfId="2" applyNumberFormat="1" applyFont="1" applyFill="1" applyBorder="1" applyAlignment="1">
      <alignment horizontal="center"/>
    </xf>
    <xf numFmtId="8" fontId="3" fillId="3" borderId="6" xfId="2" applyNumberFormat="1" applyFont="1" applyFill="1" applyBorder="1" applyAlignment="1">
      <alignment horizontal="center"/>
    </xf>
    <xf numFmtId="44" fontId="3" fillId="6" borderId="1" xfId="2" applyNumberFormat="1" applyFont="1" applyFill="1" applyBorder="1" applyAlignment="1">
      <alignment horizontal="center"/>
    </xf>
    <xf numFmtId="0" fontId="3" fillId="7" borderId="1" xfId="5" applyFont="1" applyFill="1" applyBorder="1" applyAlignment="1">
      <alignment wrapText="1"/>
    </xf>
    <xf numFmtId="44" fontId="3" fillId="7" borderId="1" xfId="1" applyFont="1" applyFill="1" applyBorder="1"/>
    <xf numFmtId="0" fontId="3" fillId="7" borderId="2" xfId="5" applyFont="1" applyFill="1" applyBorder="1" applyAlignment="1">
      <alignment wrapText="1"/>
    </xf>
    <xf numFmtId="44" fontId="3" fillId="7" borderId="1" xfId="5" applyNumberFormat="1" applyFont="1" applyFill="1" applyBorder="1"/>
    <xf numFmtId="0" fontId="3" fillId="3" borderId="6" xfId="5" applyFont="1" applyFill="1" applyBorder="1" applyAlignment="1">
      <alignment wrapText="1"/>
    </xf>
    <xf numFmtId="0" fontId="5" fillId="0" borderId="0" xfId="4" applyFont="1" applyAlignment="1">
      <alignment horizontal="left"/>
    </xf>
    <xf numFmtId="0" fontId="6" fillId="0" borderId="0" xfId="4" applyFont="1"/>
    <xf numFmtId="38" fontId="6" fillId="0" borderId="0" xfId="4" applyNumberFormat="1" applyFont="1"/>
    <xf numFmtId="37" fontId="6" fillId="0" borderId="0" xfId="4" applyNumberFormat="1" applyFont="1"/>
    <xf numFmtId="0" fontId="2" fillId="0" borderId="0" xfId="3"/>
    <xf numFmtId="0" fontId="6" fillId="0" borderId="0" xfId="4" applyFont="1" applyAlignment="1">
      <alignment horizontal="left"/>
    </xf>
    <xf numFmtId="0" fontId="5" fillId="0" borderId="0" xfId="4" applyFont="1" applyBorder="1" applyAlignment="1">
      <alignment horizontal="center"/>
    </xf>
    <xf numFmtId="0" fontId="6" fillId="0" borderId="9" xfId="4" applyFont="1" applyBorder="1" applyAlignment="1">
      <alignment horizontal="left"/>
    </xf>
    <xf numFmtId="0" fontId="6" fillId="0" borderId="9" xfId="4" applyFont="1" applyBorder="1"/>
    <xf numFmtId="38" fontId="6" fillId="0" borderId="9" xfId="4" applyNumberFormat="1" applyFont="1" applyBorder="1"/>
    <xf numFmtId="37" fontId="6" fillId="0" borderId="0" xfId="4" applyNumberFormat="1" applyFont="1" applyBorder="1"/>
    <xf numFmtId="0" fontId="5" fillId="0" borderId="15" xfId="4" applyFont="1" applyBorder="1" applyAlignment="1">
      <alignment horizontal="left"/>
    </xf>
    <xf numFmtId="0" fontId="8" fillId="0" borderId="16" xfId="4" applyFont="1" applyBorder="1"/>
    <xf numFmtId="0" fontId="8" fillId="0" borderId="16" xfId="4" applyFont="1" applyBorder="1" applyAlignment="1">
      <alignment horizontal="center"/>
    </xf>
    <xf numFmtId="38" fontId="8" fillId="0" borderId="16" xfId="4" applyNumberFormat="1" applyFont="1" applyBorder="1"/>
    <xf numFmtId="0" fontId="8" fillId="0" borderId="17" xfId="4" applyFont="1" applyBorder="1" applyAlignment="1">
      <alignment horizontal="left"/>
    </xf>
    <xf numFmtId="0" fontId="8" fillId="0" borderId="0" xfId="4" applyFont="1" applyBorder="1"/>
    <xf numFmtId="0" fontId="8" fillId="0" borderId="0" xfId="4" applyFont="1" applyBorder="1" applyAlignment="1">
      <alignment horizontal="center"/>
    </xf>
    <xf numFmtId="38" fontId="8" fillId="0" borderId="0" xfId="4" applyNumberFormat="1" applyFont="1" applyBorder="1"/>
    <xf numFmtId="0" fontId="10" fillId="0" borderId="17" xfId="4" applyFont="1" applyBorder="1" applyAlignment="1">
      <alignment horizontal="left"/>
    </xf>
    <xf numFmtId="0" fontId="10" fillId="0" borderId="0" xfId="4" applyFont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17" xfId="4" applyFont="1" applyBorder="1" applyAlignment="1">
      <alignment horizontal="left"/>
    </xf>
    <xf numFmtId="0" fontId="9" fillId="0" borderId="0" xfId="4" applyFont="1" applyBorder="1"/>
    <xf numFmtId="37" fontId="9" fillId="0" borderId="0" xfId="4" applyNumberFormat="1" applyFont="1" applyFill="1" applyBorder="1" applyAlignment="1">
      <alignment horizontal="center"/>
    </xf>
    <xf numFmtId="0" fontId="9" fillId="0" borderId="0" xfId="4" applyFont="1" applyFill="1" applyBorder="1"/>
    <xf numFmtId="37" fontId="9" fillId="0" borderId="0" xfId="4" applyNumberFormat="1" applyFont="1" applyBorder="1" applyAlignment="1">
      <alignment horizontal="center"/>
    </xf>
    <xf numFmtId="37" fontId="7" fillId="0" borderId="0" xfId="4" applyNumberFormat="1" applyFont="1" applyBorder="1" applyAlignment="1">
      <alignment horizontal="center"/>
    </xf>
    <xf numFmtId="37" fontId="9" fillId="0" borderId="0" xfId="4" applyNumberFormat="1" applyFont="1" applyBorder="1"/>
    <xf numFmtId="0" fontId="9" fillId="0" borderId="0" xfId="4" applyFont="1" applyBorder="1" applyAlignment="1">
      <alignment horizontal="left"/>
    </xf>
    <xf numFmtId="38" fontId="9" fillId="0" borderId="0" xfId="4" applyNumberFormat="1" applyFont="1" applyBorder="1"/>
    <xf numFmtId="0" fontId="5" fillId="0" borderId="0" xfId="4" applyFont="1" applyFill="1" applyBorder="1" applyAlignment="1">
      <alignment horizontal="left"/>
    </xf>
    <xf numFmtId="38" fontId="9" fillId="0" borderId="0" xfId="4" applyNumberFormat="1" applyFont="1" applyFill="1" applyBorder="1" applyAlignment="1">
      <alignment horizontal="center"/>
    </xf>
    <xf numFmtId="37" fontId="9" fillId="0" borderId="0" xfId="4" applyNumberFormat="1" applyFont="1" applyFill="1" applyBorder="1"/>
    <xf numFmtId="0" fontId="9" fillId="0" borderId="0" xfId="4" applyFont="1" applyFill="1" applyBorder="1" applyAlignment="1">
      <alignment horizontal="left"/>
    </xf>
    <xf numFmtId="0" fontId="5" fillId="0" borderId="0" xfId="4" applyFont="1" applyFill="1" applyBorder="1"/>
    <xf numFmtId="38" fontId="5" fillId="0" borderId="0" xfId="4" applyNumberFormat="1" applyFont="1" applyFill="1" applyBorder="1" applyAlignment="1">
      <alignment horizontal="center"/>
    </xf>
    <xf numFmtId="37" fontId="5" fillId="0" borderId="0" xfId="4" applyNumberFormat="1" applyFont="1" applyFill="1" applyBorder="1"/>
    <xf numFmtId="0" fontId="5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38" fontId="11" fillId="0" borderId="0" xfId="4" applyNumberFormat="1" applyFont="1" applyFill="1" applyBorder="1" applyAlignment="1">
      <alignment horizontal="center"/>
    </xf>
    <xf numFmtId="38" fontId="9" fillId="0" borderId="0" xfId="4" applyNumberFormat="1" applyFont="1" applyFill="1" applyBorder="1"/>
    <xf numFmtId="37" fontId="9" fillId="0" borderId="0" xfId="4" applyNumberFormat="1" applyFont="1" applyFill="1" applyBorder="1" applyAlignment="1">
      <alignment wrapText="1"/>
    </xf>
    <xf numFmtId="4" fontId="9" fillId="0" borderId="0" xfId="4" applyNumberFormat="1" applyFont="1" applyFill="1" applyBorder="1" applyAlignment="1">
      <alignment horizontal="center"/>
    </xf>
    <xf numFmtId="38" fontId="5" fillId="0" borderId="0" xfId="4" applyNumberFormat="1" applyFont="1" applyFill="1" applyBorder="1"/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/>
    <xf numFmtId="0" fontId="9" fillId="0" borderId="0" xfId="4" applyFont="1" applyFill="1" applyBorder="1" applyAlignment="1">
      <alignment horizontal="center" vertical="center" wrapText="1"/>
    </xf>
    <xf numFmtId="38" fontId="6" fillId="0" borderId="0" xfId="4" applyNumberFormat="1" applyFont="1" applyFill="1" applyBorder="1"/>
    <xf numFmtId="37" fontId="6" fillId="0" borderId="0" xfId="4" applyNumberFormat="1" applyFont="1" applyFill="1" applyBorder="1"/>
    <xf numFmtId="0" fontId="9" fillId="0" borderId="0" xfId="4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6" fontId="5" fillId="0" borderId="0" xfId="4" applyNumberFormat="1" applyFont="1" applyFill="1" applyBorder="1"/>
    <xf numFmtId="164" fontId="9" fillId="0" borderId="0" xfId="4" applyNumberFormat="1" applyFont="1" applyFill="1" applyBorder="1"/>
    <xf numFmtId="164" fontId="9" fillId="0" borderId="0" xfId="4" applyNumberFormat="1" applyFont="1" applyFill="1" applyBorder="1" applyAlignment="1">
      <alignment horizontal="right"/>
    </xf>
    <xf numFmtId="7" fontId="4" fillId="0" borderId="0" xfId="3" applyNumberFormat="1" applyFont="1" applyFill="1" applyBorder="1" applyAlignment="1">
      <alignment horizontal="left"/>
    </xf>
    <xf numFmtId="7" fontId="3" fillId="0" borderId="0" xfId="3" applyNumberFormat="1" applyFont="1" applyFill="1" applyBorder="1" applyAlignment="1">
      <alignment horizontal="left"/>
    </xf>
    <xf numFmtId="7" fontId="3" fillId="8" borderId="4" xfId="0" applyNumberFormat="1" applyFont="1" applyFill="1" applyBorder="1" applyAlignment="1">
      <alignment horizontal="center"/>
    </xf>
    <xf numFmtId="7" fontId="3" fillId="8" borderId="6" xfId="0" applyNumberFormat="1" applyFont="1" applyFill="1" applyBorder="1" applyAlignment="1">
      <alignment horizontal="center"/>
    </xf>
    <xf numFmtId="7" fontId="3" fillId="3" borderId="18" xfId="0" applyNumberFormat="1" applyFont="1" applyFill="1" applyBorder="1" applyAlignment="1">
      <alignment horizontal="center"/>
    </xf>
    <xf numFmtId="38" fontId="9" fillId="0" borderId="0" xfId="4" applyNumberFormat="1" applyFont="1" applyBorder="1" applyAlignment="1">
      <alignment horizontal="center"/>
    </xf>
    <xf numFmtId="0" fontId="6" fillId="0" borderId="17" xfId="4" applyFont="1" applyBorder="1" applyAlignment="1">
      <alignment horizontal="left"/>
    </xf>
    <xf numFmtId="1" fontId="9" fillId="0" borderId="0" xfId="4" applyNumberFormat="1" applyFont="1" applyBorder="1" applyAlignment="1">
      <alignment horizontal="center"/>
    </xf>
    <xf numFmtId="0" fontId="4" fillId="0" borderId="0" xfId="0" applyFont="1"/>
    <xf numFmtId="0" fontId="4" fillId="0" borderId="17" xfId="0" applyFont="1" applyBorder="1"/>
    <xf numFmtId="0" fontId="4" fillId="0" borderId="8" xfId="5" applyFont="1" applyBorder="1"/>
    <xf numFmtId="0" fontId="4" fillId="0" borderId="10" xfId="0" applyFont="1" applyBorder="1"/>
    <xf numFmtId="0" fontId="4" fillId="7" borderId="21" xfId="0" applyFont="1" applyFill="1" applyBorder="1" applyAlignment="1"/>
    <xf numFmtId="0" fontId="4" fillId="7" borderId="19" xfId="0" applyFont="1" applyFill="1" applyBorder="1" applyAlignment="1"/>
    <xf numFmtId="0" fontId="4" fillId="7" borderId="4" xfId="0" applyFont="1" applyFill="1" applyBorder="1" applyAlignment="1"/>
    <xf numFmtId="0" fontId="4" fillId="7" borderId="20" xfId="0" applyFont="1" applyFill="1" applyBorder="1" applyAlignment="1"/>
    <xf numFmtId="0" fontId="4" fillId="7" borderId="22" xfId="0" applyFont="1" applyFill="1" applyBorder="1" applyAlignment="1"/>
    <xf numFmtId="0" fontId="4" fillId="7" borderId="23" xfId="0" applyFont="1" applyFill="1" applyBorder="1" applyAlignment="1"/>
    <xf numFmtId="0" fontId="6" fillId="0" borderId="0" xfId="0" applyFont="1" applyFill="1" applyBorder="1"/>
    <xf numFmtId="0" fontId="4" fillId="0" borderId="23" xfId="0" applyFont="1" applyFill="1" applyBorder="1"/>
    <xf numFmtId="4" fontId="4" fillId="0" borderId="20" xfId="0" applyNumberFormat="1" applyFont="1" applyFill="1" applyBorder="1" applyAlignment="1" applyProtection="1">
      <alignment horizontal="center"/>
      <protection locked="0"/>
    </xf>
    <xf numFmtId="4" fontId="4" fillId="0" borderId="1" xfId="5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7" fontId="3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/>
    </xf>
    <xf numFmtId="38" fontId="10" fillId="0" borderId="0" xfId="4" applyNumberFormat="1" applyFont="1" applyBorder="1" applyAlignment="1">
      <alignment horizontal="center" wrapText="1"/>
    </xf>
    <xf numFmtId="37" fontId="5" fillId="0" borderId="0" xfId="4" applyNumberFormat="1" applyFont="1" applyBorder="1" applyAlignment="1">
      <alignment horizontal="left"/>
    </xf>
    <xf numFmtId="0" fontId="0" fillId="0" borderId="0" xfId="0" applyBorder="1"/>
    <xf numFmtId="10" fontId="9" fillId="0" borderId="0" xfId="4" applyNumberFormat="1" applyFont="1" applyBorder="1"/>
    <xf numFmtId="10" fontId="9" fillId="0" borderId="0" xfId="4" applyNumberFormat="1" applyFont="1" applyFill="1" applyBorder="1"/>
    <xf numFmtId="165" fontId="9" fillId="0" borderId="0" xfId="4" applyNumberFormat="1" applyFont="1" applyFill="1" applyBorder="1" applyAlignment="1">
      <alignment horizontal="center"/>
    </xf>
    <xf numFmtId="10" fontId="4" fillId="0" borderId="1" xfId="4" applyNumberFormat="1" applyFont="1" applyFill="1" applyBorder="1" applyAlignment="1">
      <alignment horizontal="center"/>
    </xf>
    <xf numFmtId="4" fontId="3" fillId="4" borderId="5" xfId="5" applyNumberFormat="1" applyFont="1" applyFill="1" applyBorder="1" applyAlignment="1">
      <alignment horizontal="center" vertical="center" wrapText="1"/>
    </xf>
    <xf numFmtId="4" fontId="3" fillId="4" borderId="17" xfId="5" applyNumberFormat="1" applyFont="1" applyFill="1" applyBorder="1" applyAlignment="1">
      <alignment horizontal="center" vertical="center" wrapText="1"/>
    </xf>
    <xf numFmtId="1" fontId="3" fillId="3" borderId="2" xfId="5" applyNumberFormat="1" applyFont="1" applyFill="1" applyBorder="1" applyAlignment="1">
      <alignment wrapText="1"/>
    </xf>
    <xf numFmtId="1" fontId="4" fillId="8" borderId="2" xfId="0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7" fontId="4" fillId="8" borderId="1" xfId="0" applyNumberFormat="1" applyFont="1" applyFill="1" applyBorder="1" applyAlignment="1">
      <alignment horizontal="center"/>
    </xf>
    <xf numFmtId="4" fontId="4" fillId="0" borderId="2" xfId="2" applyNumberFormat="1" applyFont="1" applyFill="1" applyBorder="1" applyAlignment="1" applyProtection="1">
      <alignment horizontal="center"/>
      <protection locked="0"/>
    </xf>
    <xf numFmtId="6" fontId="3" fillId="4" borderId="3" xfId="2" applyNumberFormat="1" applyFont="1" applyFill="1" applyBorder="1" applyAlignment="1">
      <alignment horizontal="center"/>
    </xf>
    <xf numFmtId="3" fontId="4" fillId="0" borderId="2" xfId="5" applyNumberFormat="1" applyFont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10" fillId="0" borderId="0" xfId="4" applyFont="1" applyFill="1" applyBorder="1" applyAlignment="1">
      <alignment horizontal="center" wrapText="1"/>
    </xf>
    <xf numFmtId="165" fontId="6" fillId="0" borderId="0" xfId="0" applyNumberFormat="1" applyFont="1"/>
    <xf numFmtId="0" fontId="6" fillId="0" borderId="0" xfId="0" applyNumberFormat="1" applyFont="1" applyFill="1" applyBorder="1"/>
    <xf numFmtId="44" fontId="4" fillId="0" borderId="1" xfId="5" applyNumberFormat="1" applyFont="1" applyFill="1" applyBorder="1" applyAlignment="1">
      <alignment wrapText="1"/>
    </xf>
    <xf numFmtId="0" fontId="4" fillId="0" borderId="0" xfId="0" applyFont="1" applyFill="1"/>
    <xf numFmtId="7" fontId="4" fillId="0" borderId="24" xfId="0" applyNumberFormat="1" applyFont="1" applyBorder="1" applyAlignment="1">
      <alignment horizontal="center"/>
    </xf>
    <xf numFmtId="0" fontId="4" fillId="0" borderId="10" xfId="5" applyFont="1" applyFill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12" borderId="1" xfId="0" applyFont="1" applyFill="1" applyBorder="1" applyAlignment="1">
      <alignment horizontal="center"/>
    </xf>
    <xf numFmtId="6" fontId="3" fillId="0" borderId="10" xfId="2" applyNumberFormat="1" applyFont="1" applyFill="1" applyBorder="1" applyAlignment="1">
      <alignment wrapText="1"/>
    </xf>
    <xf numFmtId="6" fontId="3" fillId="0" borderId="12" xfId="2" applyNumberFormat="1" applyFont="1" applyFill="1" applyBorder="1" applyAlignment="1">
      <alignment wrapText="1"/>
    </xf>
    <xf numFmtId="6" fontId="3" fillId="0" borderId="13" xfId="2" applyNumberFormat="1" applyFont="1" applyFill="1" applyBorder="1" applyAlignment="1">
      <alignment wrapText="1"/>
    </xf>
    <xf numFmtId="44" fontId="3" fillId="6" borderId="20" xfId="2" applyNumberFormat="1" applyFont="1" applyFill="1" applyBorder="1" applyAlignment="1">
      <alignment horizontal="center"/>
    </xf>
    <xf numFmtId="0" fontId="4" fillId="0" borderId="11" xfId="5" applyFont="1" applyFill="1" applyBorder="1" applyAlignment="1">
      <alignment wrapText="1"/>
    </xf>
    <xf numFmtId="0" fontId="4" fillId="0" borderId="9" xfId="0" applyFont="1" applyBorder="1" applyAlignment="1"/>
    <xf numFmtId="0" fontId="4" fillId="0" borderId="24" xfId="0" applyFont="1" applyBorder="1" applyAlignment="1"/>
    <xf numFmtId="7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9" borderId="6" xfId="1" applyNumberFormat="1" applyFont="1" applyFill="1" applyBorder="1" applyAlignment="1">
      <alignment horizontal="center"/>
    </xf>
    <xf numFmtId="2" fontId="3" fillId="9" borderId="6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7" fontId="4" fillId="0" borderId="20" xfId="0" applyNumberFormat="1" applyFont="1" applyBorder="1" applyAlignment="1">
      <alignment horizontal="center"/>
    </xf>
    <xf numFmtId="2" fontId="3" fillId="9" borderId="25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 wrapText="1"/>
    </xf>
    <xf numFmtId="0" fontId="3" fillId="3" borderId="5" xfId="5" applyFont="1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/>
    </xf>
    <xf numFmtId="14" fontId="6" fillId="0" borderId="0" xfId="4" applyNumberFormat="1" applyFont="1" applyAlignment="1">
      <alignment horizontal="left"/>
    </xf>
    <xf numFmtId="7" fontId="4" fillId="0" borderId="28" xfId="0" applyNumberFormat="1" applyFont="1" applyBorder="1" applyAlignment="1">
      <alignment horizontal="center"/>
    </xf>
    <xf numFmtId="0" fontId="4" fillId="5" borderId="1" xfId="0" applyFont="1" applyFill="1" applyBorder="1" applyAlignment="1">
      <alignment wrapText="1"/>
    </xf>
    <xf numFmtId="37" fontId="6" fillId="0" borderId="0" xfId="4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center"/>
    </xf>
    <xf numFmtId="3" fontId="4" fillId="13" borderId="1" xfId="0" applyNumberFormat="1" applyFont="1" applyFill="1" applyBorder="1" applyAlignment="1" applyProtection="1">
      <protection locked="0"/>
    </xf>
    <xf numFmtId="4" fontId="4" fillId="13" borderId="1" xfId="0" applyNumberFormat="1" applyFont="1" applyFill="1" applyBorder="1" applyAlignment="1" applyProtection="1">
      <alignment horizontal="center"/>
      <protection locked="0"/>
    </xf>
    <xf numFmtId="6" fontId="3" fillId="3" borderId="6" xfId="2" applyNumberFormat="1" applyFont="1" applyFill="1" applyBorder="1" applyAlignment="1">
      <alignment wrapText="1"/>
    </xf>
    <xf numFmtId="3" fontId="4" fillId="13" borderId="20" xfId="0" applyNumberFormat="1" applyFont="1" applyFill="1" applyBorder="1" applyAlignment="1" applyProtection="1">
      <protection locked="0"/>
    </xf>
    <xf numFmtId="3" fontId="4" fillId="13" borderId="23" xfId="0" applyNumberFormat="1" applyFont="1" applyFill="1" applyBorder="1" applyAlignment="1" applyProtection="1">
      <alignment horizontal="center"/>
      <protection locked="0"/>
    </xf>
    <xf numFmtId="4" fontId="4" fillId="13" borderId="23" xfId="5" applyNumberFormat="1" applyFont="1" applyFill="1" applyBorder="1" applyAlignment="1" applyProtection="1">
      <alignment horizontal="center"/>
      <protection locked="0"/>
    </xf>
    <xf numFmtId="4" fontId="4" fillId="13" borderId="23" xfId="0" applyNumberFormat="1" applyFont="1" applyFill="1" applyBorder="1" applyAlignment="1" applyProtection="1">
      <alignment horizontal="center"/>
      <protection locked="0"/>
    </xf>
    <xf numFmtId="0" fontId="6" fillId="0" borderId="0" xfId="4" applyFont="1" applyAlignment="1">
      <alignment wrapText="1"/>
    </xf>
    <xf numFmtId="0" fontId="3" fillId="0" borderId="21" xfId="0" applyFont="1" applyBorder="1" applyAlignment="1"/>
    <xf numFmtId="0" fontId="4" fillId="0" borderId="19" xfId="0" applyFont="1" applyBorder="1" applyAlignment="1"/>
    <xf numFmtId="0" fontId="4" fillId="0" borderId="4" xfId="0" applyFont="1" applyBorder="1" applyAlignment="1"/>
    <xf numFmtId="0" fontId="4" fillId="11" borderId="1" xfId="0" applyFont="1" applyFill="1" applyBorder="1" applyAlignment="1">
      <alignment horizontal="center" wrapText="1"/>
    </xf>
    <xf numFmtId="0" fontId="4" fillId="0" borderId="0" xfId="4" applyFont="1"/>
    <xf numFmtId="0" fontId="4" fillId="0" borderId="1" xfId="6" applyFont="1" applyBorder="1" applyAlignment="1">
      <alignment horizontal="left" vertical="center" wrapText="1"/>
    </xf>
    <xf numFmtId="3" fontId="4" fillId="0" borderId="1" xfId="5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13" borderId="2" xfId="6" applyFont="1" applyFill="1" applyBorder="1" applyAlignment="1">
      <alignment horizontal="left" vertical="center" wrapText="1"/>
    </xf>
    <xf numFmtId="7" fontId="4" fillId="9" borderId="1" xfId="5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7" fontId="3" fillId="0" borderId="8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wrapText="1"/>
    </xf>
    <xf numFmtId="44" fontId="4" fillId="0" borderId="0" xfId="0" applyNumberFormat="1" applyFont="1"/>
    <xf numFmtId="37" fontId="6" fillId="14" borderId="0" xfId="4" applyNumberFormat="1" applyFont="1" applyFill="1" applyBorder="1" applyAlignment="1">
      <alignment horizontal="center"/>
    </xf>
    <xf numFmtId="0" fontId="3" fillId="9" borderId="31" xfId="5" applyFont="1" applyFill="1" applyBorder="1" applyAlignment="1">
      <alignment horizontal="center" vertical="center" wrapText="1"/>
    </xf>
    <xf numFmtId="0" fontId="3" fillId="9" borderId="0" xfId="5" applyFont="1" applyFill="1" applyBorder="1" applyAlignment="1">
      <alignment horizontal="center" vertical="center" wrapText="1"/>
    </xf>
    <xf numFmtId="44" fontId="4" fillId="0" borderId="19" xfId="1" applyFont="1" applyBorder="1" applyAlignment="1"/>
    <xf numFmtId="4" fontId="4" fillId="0" borderId="1" xfId="5" applyNumberFormat="1" applyFont="1" applyFill="1" applyBorder="1" applyAlignment="1">
      <alignment horizontal="center"/>
    </xf>
    <xf numFmtId="44" fontId="4" fillId="0" borderId="0" xfId="1" applyFont="1"/>
    <xf numFmtId="3" fontId="4" fillId="13" borderId="20" xfId="0" applyNumberFormat="1" applyFont="1" applyFill="1" applyBorder="1" applyAlignment="1" applyProtection="1">
      <alignment horizontal="center"/>
      <protection locked="0"/>
    </xf>
    <xf numFmtId="4" fontId="4" fillId="13" borderId="20" xfId="0" applyNumberFormat="1" applyFont="1" applyFill="1" applyBorder="1" applyAlignment="1" applyProtection="1">
      <alignment horizontal="center"/>
      <protection locked="0"/>
    </xf>
    <xf numFmtId="3" fontId="4" fillId="13" borderId="2" xfId="5" applyNumberFormat="1" applyFont="1" applyFill="1" applyBorder="1" applyAlignment="1">
      <alignment horizontal="center"/>
    </xf>
    <xf numFmtId="3" fontId="4" fillId="1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1" fontId="4" fillId="0" borderId="0" xfId="1" applyNumberFormat="1" applyFont="1" applyFill="1" applyBorder="1" applyAlignment="1">
      <alignment horizontal="center"/>
    </xf>
    <xf numFmtId="6" fontId="4" fillId="0" borderId="0" xfId="1" applyNumberFormat="1" applyFont="1" applyFill="1" applyBorder="1" applyAlignment="1">
      <alignment horizontal="center"/>
    </xf>
    <xf numFmtId="3" fontId="4" fillId="0" borderId="0" xfId="5" applyNumberFormat="1" applyFont="1" applyFill="1" applyBorder="1" applyAlignment="1">
      <alignment horizontal="center" vertical="center" wrapText="1"/>
    </xf>
    <xf numFmtId="4" fontId="4" fillId="0" borderId="0" xfId="5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6" fontId="3" fillId="0" borderId="0" xfId="2" applyNumberFormat="1" applyFont="1" applyFill="1" applyBorder="1" applyAlignment="1">
      <alignment wrapText="1"/>
    </xf>
    <xf numFmtId="4" fontId="4" fillId="0" borderId="0" xfId="5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4" fontId="4" fillId="0" borderId="0" xfId="5" applyNumberFormat="1" applyFont="1" applyFill="1" applyBorder="1" applyAlignment="1" applyProtection="1">
      <alignment horizontal="center"/>
      <protection locked="0"/>
    </xf>
    <xf numFmtId="7" fontId="4" fillId="0" borderId="0" xfId="5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6" fontId="3" fillId="0" borderId="0" xfId="1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0" fontId="4" fillId="0" borderId="0" xfId="5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8" fontId="3" fillId="0" borderId="0" xfId="2" applyNumberFormat="1" applyFont="1" applyFill="1" applyBorder="1" applyAlignment="1">
      <alignment horizontal="center"/>
    </xf>
    <xf numFmtId="3" fontId="4" fillId="0" borderId="1" xfId="5" applyNumberFormat="1" applyFont="1" applyFill="1" applyBorder="1" applyAlignment="1">
      <alignment horizontal="center" vertical="center" wrapText="1"/>
    </xf>
    <xf numFmtId="0" fontId="4" fillId="0" borderId="20" xfId="5" applyFont="1" applyFill="1" applyBorder="1" applyAlignment="1">
      <alignment horizontal="left" wrapText="1"/>
    </xf>
    <xf numFmtId="0" fontId="4" fillId="0" borderId="22" xfId="5" applyFont="1" applyFill="1" applyBorder="1" applyAlignment="1">
      <alignment horizontal="left" wrapText="1"/>
    </xf>
    <xf numFmtId="0" fontId="4" fillId="0" borderId="23" xfId="5" applyFont="1" applyFill="1" applyBorder="1" applyAlignment="1">
      <alignment horizontal="left" wrapText="1"/>
    </xf>
    <xf numFmtId="0" fontId="3" fillId="12" borderId="20" xfId="0" applyFont="1" applyFill="1" applyBorder="1" applyAlignment="1">
      <alignment horizontal="left"/>
    </xf>
    <xf numFmtId="0" fontId="3" fillId="12" borderId="22" xfId="0" applyFont="1" applyFill="1" applyBorder="1" applyAlignment="1">
      <alignment horizontal="left"/>
    </xf>
    <xf numFmtId="0" fontId="3" fillId="12" borderId="23" xfId="0" applyFont="1" applyFill="1" applyBorder="1" applyAlignment="1">
      <alignment horizontal="left"/>
    </xf>
    <xf numFmtId="0" fontId="3" fillId="6" borderId="20" xfId="5" applyFont="1" applyFill="1" applyBorder="1" applyAlignment="1">
      <alignment wrapText="1"/>
    </xf>
    <xf numFmtId="0" fontId="4" fillId="6" borderId="22" xfId="0" applyFont="1" applyFill="1" applyBorder="1" applyAlignment="1"/>
    <xf numFmtId="0" fontId="4" fillId="6" borderId="23" xfId="0" applyFont="1" applyFill="1" applyBorder="1" applyAlignment="1"/>
    <xf numFmtId="0" fontId="3" fillId="0" borderId="20" xfId="5" applyFont="1" applyFill="1" applyBorder="1" applyAlignment="1">
      <alignment wrapText="1"/>
    </xf>
    <xf numFmtId="0" fontId="4" fillId="0" borderId="22" xfId="0" applyFont="1" applyBorder="1" applyAlignment="1"/>
    <xf numFmtId="0" fontId="4" fillId="0" borderId="23" xfId="0" applyFont="1" applyBorder="1" applyAlignment="1"/>
    <xf numFmtId="0" fontId="3" fillId="6" borderId="20" xfId="0" applyFont="1" applyFill="1" applyBorder="1" applyAlignment="1">
      <alignment horizontal="left"/>
    </xf>
    <xf numFmtId="0" fontId="3" fillId="6" borderId="22" xfId="0" applyFont="1" applyFill="1" applyBorder="1" applyAlignment="1">
      <alignment horizontal="left"/>
    </xf>
    <xf numFmtId="0" fontId="3" fillId="6" borderId="23" xfId="0" applyFont="1" applyFill="1" applyBorder="1" applyAlignment="1">
      <alignment horizontal="left"/>
    </xf>
    <xf numFmtId="0" fontId="3" fillId="0" borderId="20" xfId="0" applyFont="1" applyFill="1" applyBorder="1" applyAlignment="1"/>
    <xf numFmtId="0" fontId="3" fillId="9" borderId="31" xfId="5" applyFont="1" applyFill="1" applyBorder="1" applyAlignment="1">
      <alignment horizontal="center" vertical="center" wrapText="1"/>
    </xf>
    <xf numFmtId="0" fontId="3" fillId="9" borderId="0" xfId="5" applyFont="1" applyFill="1" applyBorder="1" applyAlignment="1">
      <alignment horizontal="center" vertical="center" wrapText="1"/>
    </xf>
    <xf numFmtId="0" fontId="3" fillId="9" borderId="28" xfId="5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7" fontId="4" fillId="9" borderId="20" xfId="5" applyNumberFormat="1" applyFont="1" applyFill="1" applyBorder="1" applyAlignment="1">
      <alignment horizontal="center" vertical="center" wrapText="1"/>
    </xf>
    <xf numFmtId="7" fontId="4" fillId="9" borderId="22" xfId="5" applyNumberFormat="1" applyFont="1" applyFill="1" applyBorder="1" applyAlignment="1">
      <alignment horizontal="center" vertical="center" wrapText="1"/>
    </xf>
    <xf numFmtId="7" fontId="4" fillId="9" borderId="23" xfId="5" applyNumberFormat="1" applyFont="1" applyFill="1" applyBorder="1" applyAlignment="1">
      <alignment horizontal="center" vertical="center" wrapText="1"/>
    </xf>
    <xf numFmtId="6" fontId="3" fillId="9" borderId="30" xfId="1" applyNumberFormat="1" applyFont="1" applyFill="1" applyBorder="1" applyAlignment="1">
      <alignment horizontal="left" wrapText="1"/>
    </xf>
    <xf numFmtId="6" fontId="3" fillId="9" borderId="26" xfId="1" applyNumberFormat="1" applyFont="1" applyFill="1" applyBorder="1" applyAlignment="1">
      <alignment horizontal="left" wrapText="1"/>
    </xf>
    <xf numFmtId="6" fontId="3" fillId="9" borderId="18" xfId="1" applyNumberFormat="1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0" xfId="5" applyFont="1" applyFill="1" applyBorder="1" applyAlignment="1">
      <alignment wrapText="1"/>
    </xf>
    <xf numFmtId="0" fontId="3" fillId="10" borderId="20" xfId="0" applyFont="1" applyFill="1" applyBorder="1" applyAlignment="1">
      <alignment horizontal="left" wrapText="1"/>
    </xf>
    <xf numFmtId="0" fontId="3" fillId="10" borderId="22" xfId="0" applyFont="1" applyFill="1" applyBorder="1" applyAlignment="1">
      <alignment horizontal="left" wrapText="1"/>
    </xf>
    <xf numFmtId="0" fontId="3" fillId="10" borderId="23" xfId="0" applyFont="1" applyFill="1" applyBorder="1" applyAlignment="1">
      <alignment horizontal="left" wrapText="1"/>
    </xf>
    <xf numFmtId="0" fontId="3" fillId="10" borderId="25" xfId="0" applyFont="1" applyFill="1" applyBorder="1" applyAlignment="1">
      <alignment horizontal="left" vertical="center" wrapText="1"/>
    </xf>
    <xf numFmtId="0" fontId="3" fillId="10" borderId="26" xfId="0" applyFont="1" applyFill="1" applyBorder="1" applyAlignment="1">
      <alignment horizontal="left" vertical="center" wrapText="1"/>
    </xf>
    <xf numFmtId="0" fontId="3" fillId="10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/>
    <xf numFmtId="0" fontId="4" fillId="0" borderId="16" xfId="0" applyFont="1" applyBorder="1" applyAlignment="1"/>
    <xf numFmtId="0" fontId="4" fillId="0" borderId="27" xfId="0" applyFont="1" applyBorder="1" applyAlignment="1"/>
    <xf numFmtId="0" fontId="3" fillId="2" borderId="20" xfId="0" applyFont="1" applyFill="1" applyBorder="1" applyAlignment="1"/>
    <xf numFmtId="0" fontId="3" fillId="0" borderId="19" xfId="5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20" xfId="5" applyFont="1" applyBorder="1" applyAlignment="1">
      <alignment wrapText="1"/>
    </xf>
    <xf numFmtId="0" fontId="3" fillId="0" borderId="22" xfId="5" applyFont="1" applyFill="1" applyBorder="1" applyAlignment="1">
      <alignment wrapText="1"/>
    </xf>
    <xf numFmtId="0" fontId="3" fillId="0" borderId="23" xfId="5" applyFont="1" applyFill="1" applyBorder="1" applyAlignment="1">
      <alignment wrapText="1"/>
    </xf>
    <xf numFmtId="0" fontId="3" fillId="0" borderId="22" xfId="0" applyFont="1" applyBorder="1" applyAlignment="1"/>
    <xf numFmtId="0" fontId="3" fillId="0" borderId="23" xfId="0" applyFont="1" applyBorder="1" applyAlignment="1"/>
    <xf numFmtId="0" fontId="4" fillId="0" borderId="2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0" borderId="20" xfId="0" applyFont="1" applyFill="1" applyBorder="1" applyAlignment="1"/>
    <xf numFmtId="0" fontId="3" fillId="2" borderId="20" xfId="5" applyFont="1" applyFill="1" applyBorder="1" applyAlignment="1">
      <alignment wrapText="1"/>
    </xf>
    <xf numFmtId="0" fontId="3" fillId="2" borderId="20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9" fillId="0" borderId="0" xfId="4" applyNumberFormat="1" applyFont="1" applyFill="1" applyBorder="1" applyAlignment="1">
      <alignment horizontal="center" vertical="center"/>
    </xf>
  </cellXfs>
  <cellStyles count="7">
    <cellStyle name="Currency" xfId="1" builtinId="4"/>
    <cellStyle name="Currency_Watchman Protect AF 0605" xfId="2" xr:uid="{00000000-0005-0000-0000-000001000000}"/>
    <cellStyle name="Normal" xfId="0" builtinId="0"/>
    <cellStyle name="Normal_Sheet1" xfId="3" xr:uid="{00000000-0005-0000-0000-000003000000}"/>
    <cellStyle name="Normal_Watchman Protect AF" xfId="4" xr:uid="{00000000-0005-0000-0000-000004000000}"/>
    <cellStyle name="Normal_Watchman Protect AF 0605" xfId="5" xr:uid="{00000000-0005-0000-0000-000005000000}"/>
    <cellStyle name="TextStyle" xfId="6" xr:uid="{00000000-0005-0000-0000-000006000000}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8"/>
  <sheetViews>
    <sheetView tabSelected="1" topLeftCell="A95" zoomScale="60" zoomScaleNormal="60" workbookViewId="0">
      <selection activeCell="A116" sqref="A116:XFD116"/>
    </sheetView>
  </sheetViews>
  <sheetFormatPr defaultRowHeight="18.75"/>
  <cols>
    <col min="1" max="1" width="61.28515625" style="115" customWidth="1"/>
    <col min="2" max="3" width="17.7109375" style="115" customWidth="1"/>
    <col min="4" max="13" width="16.7109375" style="115" customWidth="1"/>
    <col min="14" max="14" width="19.42578125" style="115" customWidth="1"/>
    <col min="15" max="15" width="27.140625" style="115" customWidth="1"/>
    <col min="16" max="16" width="9.140625" style="115"/>
    <col min="17" max="21" width="21.7109375" style="115" customWidth="1"/>
    <col min="22" max="16384" width="9.140625" style="115"/>
  </cols>
  <sheetData>
    <row r="1" spans="1:17" ht="33.75" customHeight="1">
      <c r="A1" s="290" t="s">
        <v>93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7" ht="39" customHeight="1">
      <c r="A2" s="254" t="s">
        <v>85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6"/>
    </row>
    <row r="3" spans="1:17" ht="33.75" customHeight="1">
      <c r="A3" s="292" t="s">
        <v>86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4" spans="1:17" ht="30.75" customHeight="1">
      <c r="A4" s="254" t="s">
        <v>87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4"/>
      <c r="N4" s="295" t="s">
        <v>72</v>
      </c>
      <c r="O4" s="296"/>
    </row>
    <row r="5" spans="1:17" ht="27.75" customHeight="1">
      <c r="A5" s="254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6"/>
    </row>
    <row r="6" spans="1:17" ht="63.75" customHeight="1">
      <c r="A6" s="305" t="s">
        <v>51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7"/>
      <c r="O6" s="177" t="s">
        <v>64</v>
      </c>
      <c r="P6" s="116"/>
      <c r="Q6" s="200" t="s">
        <v>97</v>
      </c>
    </row>
    <row r="7" spans="1:17" ht="30.75" customHeight="1">
      <c r="A7" s="308" t="s">
        <v>0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10"/>
      <c r="O7" s="1">
        <f>+'Salaries, Hrly &amp; Start Up Fees'!F31</f>
        <v>0</v>
      </c>
      <c r="Q7" s="1">
        <f>+O7*1.34</f>
        <v>0</v>
      </c>
    </row>
    <row r="8" spans="1:17" ht="30.75" customHeight="1">
      <c r="A8" s="308" t="s">
        <v>96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10"/>
      <c r="O8" s="1">
        <v>2000</v>
      </c>
      <c r="Q8" s="1">
        <f>+O8*1.34</f>
        <v>2680</v>
      </c>
    </row>
    <row r="9" spans="1:17" ht="30.75" customHeight="1">
      <c r="A9" s="308" t="s">
        <v>68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10"/>
      <c r="O9" s="1">
        <v>3500</v>
      </c>
      <c r="Q9" s="1">
        <f t="shared" ref="Q9:Q13" si="0">+O9*1.34</f>
        <v>4690</v>
      </c>
    </row>
    <row r="10" spans="1:17" ht="30.75" customHeight="1">
      <c r="A10" s="308" t="s">
        <v>46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10"/>
      <c r="O10" s="1">
        <v>0</v>
      </c>
      <c r="Q10" s="1">
        <f t="shared" si="0"/>
        <v>0</v>
      </c>
    </row>
    <row r="11" spans="1:17" ht="36.75" customHeight="1">
      <c r="A11" s="308" t="s">
        <v>70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10"/>
      <c r="O11" s="1">
        <v>0</v>
      </c>
      <c r="Q11" s="1">
        <f t="shared" si="0"/>
        <v>0</v>
      </c>
    </row>
    <row r="12" spans="1:17" ht="36.75" customHeight="1">
      <c r="A12" s="308" t="s">
        <v>69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10"/>
      <c r="O12" s="1">
        <v>0</v>
      </c>
      <c r="Q12" s="1">
        <f t="shared" si="0"/>
        <v>0</v>
      </c>
    </row>
    <row r="13" spans="1:17" ht="34.5" customHeight="1">
      <c r="A13" s="297" t="s">
        <v>1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  <c r="O13" s="1">
        <v>3000</v>
      </c>
      <c r="Q13" s="1">
        <f t="shared" si="0"/>
        <v>4020.0000000000005</v>
      </c>
    </row>
    <row r="14" spans="1:17" ht="34.5" customHeight="1">
      <c r="A14" s="300" t="s">
        <v>2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2"/>
      <c r="O14" s="2">
        <f>SUM(O7:O13)</f>
        <v>8500</v>
      </c>
      <c r="Q14" s="2">
        <f>SUM(Q7:Q13)</f>
        <v>11390</v>
      </c>
    </row>
    <row r="15" spans="1:17" ht="30" customHeight="1">
      <c r="A15" s="303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6"/>
    </row>
    <row r="16" spans="1:17" ht="27.75" customHeight="1">
      <c r="A16" s="304" t="s">
        <v>3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6"/>
      <c r="O16" s="3">
        <f>(+O14)*0.34</f>
        <v>2890</v>
      </c>
    </row>
    <row r="17" spans="1:21" ht="25.5" customHeight="1" thickBot="1">
      <c r="A17" s="286"/>
      <c r="B17" s="287"/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8"/>
    </row>
    <row r="18" spans="1:21" ht="24.75" customHeight="1">
      <c r="A18" s="289" t="s">
        <v>4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6"/>
      <c r="O18" s="4">
        <f>+O14+O16</f>
        <v>11390</v>
      </c>
    </row>
    <row r="19" spans="1:21" ht="25.5" customHeight="1">
      <c r="A19" s="276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6"/>
    </row>
    <row r="20" spans="1:21" ht="25.5" customHeight="1">
      <c r="A20" s="277" t="s">
        <v>49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9"/>
    </row>
    <row r="21" spans="1:21" ht="25.5" customHeight="1" thickBot="1">
      <c r="A21" s="280">
        <v>0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2"/>
    </row>
    <row r="22" spans="1:21" ht="25.5" customHeight="1" thickBot="1">
      <c r="A22" s="283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5"/>
      <c r="Q22" s="221"/>
      <c r="R22" s="221"/>
      <c r="S22" s="221"/>
      <c r="T22" s="221"/>
      <c r="U22" s="221"/>
    </row>
    <row r="23" spans="1:21" ht="99.75" customHeight="1">
      <c r="A23" s="261" t="s">
        <v>11</v>
      </c>
      <c r="B23" s="262"/>
      <c r="C23" s="263"/>
      <c r="D23" s="206"/>
      <c r="E23" s="266"/>
      <c r="F23" s="267"/>
      <c r="G23" s="267"/>
      <c r="H23" s="267"/>
      <c r="I23" s="267"/>
      <c r="J23" s="267"/>
      <c r="K23" s="267"/>
      <c r="L23" s="268"/>
      <c r="M23" s="206"/>
      <c r="N23" s="264" t="s">
        <v>17</v>
      </c>
      <c r="O23" s="264" t="s">
        <v>54</v>
      </c>
      <c r="P23" s="116"/>
      <c r="Q23" s="232"/>
      <c r="R23" s="232"/>
      <c r="S23" s="232"/>
      <c r="T23" s="232"/>
      <c r="U23" s="232"/>
    </row>
    <row r="24" spans="1:21" ht="75" customHeight="1">
      <c r="A24" s="212"/>
      <c r="B24" s="213"/>
      <c r="C24" s="213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65"/>
      <c r="O24" s="265"/>
      <c r="P24" s="116"/>
      <c r="Q24" s="232"/>
      <c r="R24" s="232"/>
      <c r="S24" s="232"/>
      <c r="T24" s="232"/>
      <c r="U24" s="232"/>
    </row>
    <row r="25" spans="1:21" ht="25.5" customHeight="1">
      <c r="A25" s="272" t="s">
        <v>55</v>
      </c>
      <c r="B25" s="273"/>
      <c r="C25" s="273"/>
      <c r="D25" s="178">
        <v>0</v>
      </c>
      <c r="E25" s="178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1">
        <v>0</v>
      </c>
      <c r="O25" s="174">
        <f>+N25*$A$21</f>
        <v>0</v>
      </c>
      <c r="P25" s="116"/>
      <c r="Q25" s="222"/>
      <c r="R25" s="222"/>
      <c r="S25" s="222"/>
      <c r="T25" s="222"/>
      <c r="U25" s="222"/>
    </row>
    <row r="26" spans="1:21" ht="25.5" customHeight="1">
      <c r="A26" s="272" t="s">
        <v>56</v>
      </c>
      <c r="B26" s="273"/>
      <c r="C26" s="273"/>
      <c r="D26" s="178">
        <v>0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171">
        <v>0</v>
      </c>
      <c r="O26" s="174">
        <f>+N26*$A$21</f>
        <v>0</v>
      </c>
      <c r="P26" s="116"/>
      <c r="Q26" s="222"/>
      <c r="R26" s="222"/>
      <c r="S26" s="222"/>
      <c r="T26" s="222"/>
      <c r="U26" s="222"/>
    </row>
    <row r="27" spans="1:21" ht="25.5" customHeight="1">
      <c r="A27" s="272" t="s">
        <v>57</v>
      </c>
      <c r="B27" s="273"/>
      <c r="C27" s="273"/>
      <c r="D27" s="178">
        <v>0</v>
      </c>
      <c r="E27" s="178">
        <v>0</v>
      </c>
      <c r="F27" s="178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1">
        <v>0</v>
      </c>
      <c r="O27" s="174">
        <f>+N27*$A$21</f>
        <v>0</v>
      </c>
      <c r="P27" s="116"/>
      <c r="Q27" s="222"/>
      <c r="R27" s="222"/>
      <c r="S27" s="222"/>
      <c r="T27" s="222"/>
      <c r="U27" s="222"/>
    </row>
    <row r="28" spans="1:21" ht="25.5" customHeight="1">
      <c r="A28" s="274"/>
      <c r="B28" s="275"/>
      <c r="C28" s="27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70"/>
      <c r="O28" s="175"/>
      <c r="P28" s="116"/>
      <c r="Q28" s="223"/>
      <c r="R28" s="223"/>
      <c r="S28" s="223"/>
      <c r="T28" s="223"/>
      <c r="U28" s="223"/>
    </row>
    <row r="29" spans="1:21" ht="32.25" customHeight="1" thickBot="1">
      <c r="A29" s="269" t="s">
        <v>53</v>
      </c>
      <c r="B29" s="270"/>
      <c r="C29" s="271"/>
      <c r="D29" s="172">
        <f t="shared" ref="D29:I29" si="1">SUM(D25:D28)</f>
        <v>0</v>
      </c>
      <c r="E29" s="172">
        <f t="shared" si="1"/>
        <v>0</v>
      </c>
      <c r="F29" s="172">
        <f t="shared" si="1"/>
        <v>0</v>
      </c>
      <c r="G29" s="172">
        <f t="shared" si="1"/>
        <v>0</v>
      </c>
      <c r="H29" s="172">
        <f t="shared" si="1"/>
        <v>0</v>
      </c>
      <c r="I29" s="172">
        <f t="shared" si="1"/>
        <v>0</v>
      </c>
      <c r="J29" s="172">
        <f t="shared" ref="J29" si="2">SUM(J25:J28)</f>
        <v>0</v>
      </c>
      <c r="K29" s="172">
        <f t="shared" ref="K29:M29" si="3">SUM(K25:K28)</f>
        <v>0</v>
      </c>
      <c r="L29" s="172">
        <f t="shared" si="3"/>
        <v>0</v>
      </c>
      <c r="M29" s="172">
        <f t="shared" si="3"/>
        <v>0</v>
      </c>
      <c r="N29" s="173">
        <f>SUM(D29:M29)</f>
        <v>0</v>
      </c>
      <c r="O29" s="176">
        <f>+N29*$A$21</f>
        <v>0</v>
      </c>
      <c r="P29" s="116"/>
      <c r="Q29" s="233"/>
      <c r="R29" s="233"/>
      <c r="S29" s="233"/>
      <c r="T29" s="233"/>
      <c r="U29" s="233"/>
    </row>
    <row r="30" spans="1:21" ht="33.75" customHeight="1" thickBot="1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9"/>
      <c r="Q30" s="234"/>
      <c r="R30" s="234"/>
      <c r="S30" s="234"/>
      <c r="T30" s="234"/>
      <c r="U30" s="234"/>
    </row>
    <row r="31" spans="1:21" ht="42" customHeight="1">
      <c r="A31" s="142" t="s">
        <v>7</v>
      </c>
      <c r="B31" s="140" t="s">
        <v>58</v>
      </c>
      <c r="C31" s="141" t="s">
        <v>62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5" t="s">
        <v>6</v>
      </c>
      <c r="O31" s="145" t="s">
        <v>41</v>
      </c>
      <c r="Q31" s="235"/>
      <c r="R31" s="235"/>
      <c r="S31" s="235"/>
      <c r="T31" s="235"/>
      <c r="U31" s="235"/>
    </row>
    <row r="32" spans="1:21" ht="24.75" customHeight="1">
      <c r="A32" s="201" t="s">
        <v>61</v>
      </c>
      <c r="B32" s="9">
        <v>2</v>
      </c>
      <c r="C32" s="139">
        <f>(+O25/4160)</f>
        <v>0</v>
      </c>
      <c r="D32" s="10">
        <f>'Salaries, Hrly &amp; Start Up Fees'!$M19*Study!D25</f>
        <v>0</v>
      </c>
      <c r="E32" s="10">
        <f>'Salaries, Hrly &amp; Start Up Fees'!$M19*Study!E25</f>
        <v>0</v>
      </c>
      <c r="F32" s="10">
        <f>'Salaries, Hrly &amp; Start Up Fees'!$M19*Study!F25</f>
        <v>0</v>
      </c>
      <c r="G32" s="10">
        <f>'Salaries, Hrly &amp; Start Up Fees'!$M19*Study!G25</f>
        <v>0</v>
      </c>
      <c r="H32" s="10">
        <f>'Salaries, Hrly &amp; Start Up Fees'!$M19*Study!H25</f>
        <v>0</v>
      </c>
      <c r="I32" s="10">
        <f>'Salaries, Hrly &amp; Start Up Fees'!$M19*Study!I25</f>
        <v>0</v>
      </c>
      <c r="J32" s="10">
        <f>'Salaries, Hrly &amp; Start Up Fees'!$M19*Study!J25</f>
        <v>0</v>
      </c>
      <c r="K32" s="10">
        <f>'Salaries, Hrly &amp; Start Up Fees'!$M19*Study!K25</f>
        <v>0</v>
      </c>
      <c r="L32" s="10">
        <f>'Salaries, Hrly &amp; Start Up Fees'!$M19*Study!L25</f>
        <v>0</v>
      </c>
      <c r="M32" s="10">
        <f>'Salaries, Hrly &amp; Start Up Fees'!$M19*Study!M25</f>
        <v>0</v>
      </c>
      <c r="N32" s="5">
        <f>SUM(D32:M32)</f>
        <v>0</v>
      </c>
      <c r="O32" s="5">
        <f>+N32*$A$21</f>
        <v>0</v>
      </c>
      <c r="Q32" s="222"/>
      <c r="R32" s="222"/>
      <c r="S32" s="222"/>
      <c r="T32" s="222"/>
      <c r="U32" s="222"/>
    </row>
    <row r="33" spans="1:21" ht="24.75" customHeight="1">
      <c r="A33" s="126" t="s">
        <v>61</v>
      </c>
      <c r="B33" s="11">
        <v>2</v>
      </c>
      <c r="C33" s="139">
        <f t="shared" ref="C33:C34" si="4">(+O26/4160)</f>
        <v>0</v>
      </c>
      <c r="D33" s="10">
        <f>'Salaries, Hrly &amp; Start Up Fees'!$M20*Study!D26</f>
        <v>0</v>
      </c>
      <c r="E33" s="10">
        <f>'Salaries, Hrly &amp; Start Up Fees'!$M20*Study!E26</f>
        <v>0</v>
      </c>
      <c r="F33" s="10">
        <f>'Salaries, Hrly &amp; Start Up Fees'!$M20*Study!F26</f>
        <v>0</v>
      </c>
      <c r="G33" s="10">
        <f>'Salaries, Hrly &amp; Start Up Fees'!$M20*Study!G26</f>
        <v>0</v>
      </c>
      <c r="H33" s="10">
        <f>'Salaries, Hrly &amp; Start Up Fees'!$M20*Study!H26</f>
        <v>0</v>
      </c>
      <c r="I33" s="10">
        <f>'Salaries, Hrly &amp; Start Up Fees'!$M20*Study!I26</f>
        <v>0</v>
      </c>
      <c r="J33" s="10">
        <f>'Salaries, Hrly &amp; Start Up Fees'!$M20*Study!J26</f>
        <v>0</v>
      </c>
      <c r="K33" s="10">
        <f>'Salaries, Hrly &amp; Start Up Fees'!$M20*Study!K26</f>
        <v>0</v>
      </c>
      <c r="L33" s="10">
        <f>'Salaries, Hrly &amp; Start Up Fees'!$M20*Study!L26</f>
        <v>0</v>
      </c>
      <c r="M33" s="10">
        <f>'Salaries, Hrly &amp; Start Up Fees'!$M20*Study!M26</f>
        <v>0</v>
      </c>
      <c r="N33" s="5">
        <f>SUM(D33:M33)</f>
        <v>0</v>
      </c>
      <c r="O33" s="5">
        <f>+N33*$A$21</f>
        <v>0</v>
      </c>
      <c r="Q33" s="222"/>
      <c r="R33" s="222"/>
      <c r="S33" s="222"/>
      <c r="T33" s="222"/>
      <c r="U33" s="222"/>
    </row>
    <row r="34" spans="1:21" ht="24.75" customHeight="1">
      <c r="A34" s="126" t="s">
        <v>61</v>
      </c>
      <c r="B34" s="11">
        <v>2</v>
      </c>
      <c r="C34" s="139">
        <f t="shared" si="4"/>
        <v>0</v>
      </c>
      <c r="D34" s="10">
        <f>'Salaries, Hrly &amp; Start Up Fees'!$M21*Study!D27</f>
        <v>0</v>
      </c>
      <c r="E34" s="10">
        <f>'Salaries, Hrly &amp; Start Up Fees'!$M21*Study!E27</f>
        <v>0</v>
      </c>
      <c r="F34" s="10">
        <f>'Salaries, Hrly &amp; Start Up Fees'!$M21*Study!F27</f>
        <v>0</v>
      </c>
      <c r="G34" s="10">
        <f>'Salaries, Hrly &amp; Start Up Fees'!$M21*Study!G27</f>
        <v>0</v>
      </c>
      <c r="H34" s="10">
        <f>'Salaries, Hrly &amp; Start Up Fees'!$M21*Study!H27</f>
        <v>0</v>
      </c>
      <c r="I34" s="10">
        <f>'Salaries, Hrly &amp; Start Up Fees'!$M21*Study!I27</f>
        <v>0</v>
      </c>
      <c r="J34" s="10">
        <f>'Salaries, Hrly &amp; Start Up Fees'!$M21*Study!J27</f>
        <v>0</v>
      </c>
      <c r="K34" s="10">
        <f>'Salaries, Hrly &amp; Start Up Fees'!$M21*Study!K27</f>
        <v>0</v>
      </c>
      <c r="L34" s="10">
        <f>'Salaries, Hrly &amp; Start Up Fees'!$M21*Study!L27</f>
        <v>0</v>
      </c>
      <c r="M34" s="10">
        <f>'Salaries, Hrly &amp; Start Up Fees'!$M21*Study!M27</f>
        <v>0</v>
      </c>
      <c r="N34" s="5">
        <f>SUM(D34:M34)</f>
        <v>0</v>
      </c>
      <c r="O34" s="5">
        <f>+N34*$A$21</f>
        <v>0</v>
      </c>
      <c r="Q34" s="222"/>
      <c r="R34" s="222"/>
      <c r="S34" s="222"/>
      <c r="T34" s="222"/>
      <c r="U34" s="222"/>
    </row>
    <row r="35" spans="1:21" ht="24.75" customHeight="1">
      <c r="A35" s="12"/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5"/>
      <c r="O35" s="5"/>
      <c r="Q35" s="223"/>
      <c r="R35" s="223"/>
      <c r="S35" s="223"/>
      <c r="T35" s="223"/>
      <c r="U35" s="223"/>
    </row>
    <row r="36" spans="1:21" ht="24.75" customHeight="1" thickBot="1">
      <c r="A36" s="15" t="s">
        <v>8</v>
      </c>
      <c r="B36" s="16"/>
      <c r="C36" s="17"/>
      <c r="D36" s="144">
        <f t="shared" ref="D36:I36" si="5">SUM(D32:D35)</f>
        <v>0</v>
      </c>
      <c r="E36" s="144">
        <f t="shared" si="5"/>
        <v>0</v>
      </c>
      <c r="F36" s="144">
        <f t="shared" si="5"/>
        <v>0</v>
      </c>
      <c r="G36" s="144">
        <f t="shared" si="5"/>
        <v>0</v>
      </c>
      <c r="H36" s="144">
        <f t="shared" si="5"/>
        <v>0</v>
      </c>
      <c r="I36" s="144">
        <f t="shared" si="5"/>
        <v>0</v>
      </c>
      <c r="J36" s="144">
        <f t="shared" ref="J36" si="6">SUM(J32:J35)</f>
        <v>0</v>
      </c>
      <c r="K36" s="144">
        <f t="shared" ref="K36:M36" si="7">SUM(K32:K35)</f>
        <v>0</v>
      </c>
      <c r="L36" s="144">
        <f t="shared" si="7"/>
        <v>0</v>
      </c>
      <c r="M36" s="144">
        <f t="shared" si="7"/>
        <v>0</v>
      </c>
      <c r="N36" s="111">
        <f>SUM(D36:M36)</f>
        <v>0</v>
      </c>
      <c r="O36" s="110">
        <f>+N36*$A$21</f>
        <v>0</v>
      </c>
      <c r="Q36" s="236"/>
      <c r="R36" s="236"/>
      <c r="S36" s="236"/>
      <c r="T36" s="236"/>
      <c r="U36" s="236"/>
    </row>
    <row r="37" spans="1:21" ht="30.75" customHeight="1" thickBot="1">
      <c r="A37" s="159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1"/>
      <c r="Q37" s="234"/>
      <c r="R37" s="234"/>
      <c r="S37" s="234"/>
      <c r="T37" s="234"/>
      <c r="U37" s="234"/>
    </row>
    <row r="38" spans="1:21" ht="89.25" customHeight="1">
      <c r="A38" s="181" t="s">
        <v>50</v>
      </c>
      <c r="B38" s="140" t="s">
        <v>60</v>
      </c>
      <c r="C38" s="140" t="s">
        <v>5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47"/>
      <c r="O38" s="146"/>
      <c r="Q38" s="237"/>
      <c r="R38" s="237"/>
      <c r="S38" s="237"/>
      <c r="T38" s="237"/>
      <c r="U38" s="237"/>
    </row>
    <row r="39" spans="1:21" ht="24.75" customHeight="1">
      <c r="A39" s="202"/>
      <c r="B39" s="193"/>
      <c r="C39" s="192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5">
        <f t="shared" ref="N39:N79" si="8">SUM(D39:M39)</f>
        <v>0</v>
      </c>
      <c r="O39" s="5">
        <f t="shared" ref="O39:O45" si="9">+N39*$A$21</f>
        <v>0</v>
      </c>
      <c r="Q39" s="224"/>
      <c r="R39" s="224"/>
      <c r="S39" s="224"/>
      <c r="T39" s="224"/>
      <c r="U39" s="224"/>
    </row>
    <row r="40" spans="1:21" ht="24.75" customHeight="1">
      <c r="A40" s="202"/>
      <c r="B40" s="193"/>
      <c r="C40" s="192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5">
        <f t="shared" si="8"/>
        <v>0</v>
      </c>
      <c r="O40" s="5">
        <f t="shared" si="9"/>
        <v>0</v>
      </c>
      <c r="Q40" s="224"/>
      <c r="R40" s="224"/>
      <c r="S40" s="224"/>
      <c r="T40" s="224"/>
      <c r="U40" s="224"/>
    </row>
    <row r="41" spans="1:21" ht="24.75" customHeight="1">
      <c r="A41" s="202"/>
      <c r="B41" s="193"/>
      <c r="C41" s="192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5">
        <f t="shared" si="8"/>
        <v>0</v>
      </c>
      <c r="O41" s="5">
        <f t="shared" si="9"/>
        <v>0</v>
      </c>
      <c r="Q41" s="224"/>
      <c r="R41" s="224"/>
      <c r="S41" s="224"/>
      <c r="T41" s="224"/>
      <c r="U41" s="224"/>
    </row>
    <row r="42" spans="1:21" ht="24.75" customHeight="1">
      <c r="A42" s="202"/>
      <c r="B42" s="193"/>
      <c r="C42" s="192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5">
        <f t="shared" si="8"/>
        <v>0</v>
      </c>
      <c r="O42" s="5">
        <f t="shared" si="9"/>
        <v>0</v>
      </c>
      <c r="Q42" s="224"/>
      <c r="R42" s="224"/>
      <c r="S42" s="224"/>
      <c r="T42" s="224"/>
      <c r="U42" s="224"/>
    </row>
    <row r="43" spans="1:21" ht="24.75" customHeight="1">
      <c r="A43" s="202"/>
      <c r="B43" s="194"/>
      <c r="C43" s="192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5">
        <f t="shared" si="8"/>
        <v>0</v>
      </c>
      <c r="O43" s="5">
        <f t="shared" si="9"/>
        <v>0</v>
      </c>
      <c r="Q43" s="225"/>
      <c r="R43" s="224"/>
      <c r="S43" s="224"/>
      <c r="T43" s="224"/>
      <c r="U43" s="224"/>
    </row>
    <row r="44" spans="1:21" ht="24.75" customHeight="1">
      <c r="A44" s="202"/>
      <c r="B44" s="195"/>
      <c r="C44" s="217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5">
        <f t="shared" si="8"/>
        <v>0</v>
      </c>
      <c r="O44" s="5">
        <f t="shared" si="9"/>
        <v>0</v>
      </c>
      <c r="Q44" s="224"/>
      <c r="R44" s="224"/>
      <c r="S44" s="224"/>
      <c r="T44" s="224"/>
      <c r="U44" s="224"/>
    </row>
    <row r="45" spans="1:21" ht="24.75" customHeight="1">
      <c r="A45" s="202"/>
      <c r="B45" s="195"/>
      <c r="C45" s="218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5">
        <f t="shared" si="8"/>
        <v>0</v>
      </c>
      <c r="O45" s="5">
        <f t="shared" si="9"/>
        <v>0</v>
      </c>
      <c r="Q45" s="225"/>
      <c r="R45" s="224"/>
      <c r="S45" s="224"/>
      <c r="T45" s="224"/>
      <c r="U45" s="224"/>
    </row>
    <row r="46" spans="1:21" ht="24.75" customHeight="1">
      <c r="A46" s="202"/>
      <c r="B46" s="195"/>
      <c r="C46" s="218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5">
        <f t="shared" si="8"/>
        <v>0</v>
      </c>
      <c r="O46" s="5">
        <f t="shared" ref="O46:O79" si="10">+N46*$A$21</f>
        <v>0</v>
      </c>
      <c r="Q46" s="224"/>
      <c r="R46" s="224"/>
      <c r="S46" s="224"/>
      <c r="T46" s="224"/>
      <c r="U46" s="224"/>
    </row>
    <row r="47" spans="1:21" ht="24.75" customHeight="1">
      <c r="A47" s="202"/>
      <c r="B47" s="195"/>
      <c r="C47" s="218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5">
        <f t="shared" si="8"/>
        <v>0</v>
      </c>
      <c r="O47" s="5">
        <f t="shared" si="10"/>
        <v>0</v>
      </c>
      <c r="Q47" s="224"/>
      <c r="R47" s="224"/>
      <c r="S47" s="224"/>
      <c r="T47" s="224"/>
      <c r="U47" s="224"/>
    </row>
    <row r="48" spans="1:21" ht="24.75" customHeight="1">
      <c r="A48" s="202"/>
      <c r="B48" s="195"/>
      <c r="C48" s="218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5">
        <f t="shared" si="8"/>
        <v>0</v>
      </c>
      <c r="O48" s="5">
        <f t="shared" si="10"/>
        <v>0</v>
      </c>
      <c r="Q48" s="224"/>
      <c r="R48" s="224"/>
      <c r="S48" s="224"/>
      <c r="T48" s="224"/>
      <c r="U48" s="224"/>
    </row>
    <row r="49" spans="1:21" ht="24.75" customHeight="1">
      <c r="A49" s="202"/>
      <c r="B49" s="195"/>
      <c r="C49" s="218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5">
        <f t="shared" si="8"/>
        <v>0</v>
      </c>
      <c r="O49" s="5">
        <f t="shared" si="10"/>
        <v>0</v>
      </c>
      <c r="Q49" s="225"/>
      <c r="R49" s="224"/>
      <c r="S49" s="224"/>
      <c r="T49" s="224"/>
      <c r="U49" s="224"/>
    </row>
    <row r="50" spans="1:21" ht="24.75" customHeight="1">
      <c r="A50" s="202"/>
      <c r="B50" s="195"/>
      <c r="C50" s="218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5">
        <f t="shared" si="8"/>
        <v>0</v>
      </c>
      <c r="O50" s="5">
        <f t="shared" ref="O50" si="11">+N50*$A$21</f>
        <v>0</v>
      </c>
      <c r="Q50" s="224"/>
      <c r="R50" s="224"/>
      <c r="S50" s="224"/>
      <c r="T50" s="224"/>
      <c r="U50" s="224"/>
    </row>
    <row r="51" spans="1:21" ht="24.75" customHeight="1">
      <c r="A51" s="202"/>
      <c r="B51" s="195"/>
      <c r="C51" s="218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5">
        <f t="shared" si="8"/>
        <v>0</v>
      </c>
      <c r="O51" s="5">
        <f t="shared" si="10"/>
        <v>0</v>
      </c>
      <c r="Q51" s="225"/>
      <c r="R51" s="224"/>
      <c r="S51" s="224"/>
      <c r="T51" s="224"/>
      <c r="U51" s="224"/>
    </row>
    <row r="52" spans="1:21" ht="24.75" customHeight="1">
      <c r="A52" s="202"/>
      <c r="B52" s="195"/>
      <c r="C52" s="218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5">
        <f t="shared" si="8"/>
        <v>0</v>
      </c>
      <c r="O52" s="5">
        <f t="shared" si="10"/>
        <v>0</v>
      </c>
      <c r="Q52" s="225"/>
      <c r="R52" s="224"/>
      <c r="S52" s="224"/>
      <c r="T52" s="224"/>
      <c r="U52" s="224"/>
    </row>
    <row r="53" spans="1:21" ht="24.75" customHeight="1">
      <c r="A53" s="202"/>
      <c r="B53" s="195"/>
      <c r="C53" s="218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5">
        <f t="shared" si="8"/>
        <v>0</v>
      </c>
      <c r="O53" s="5">
        <f t="shared" si="10"/>
        <v>0</v>
      </c>
      <c r="Q53" s="225"/>
      <c r="R53" s="224"/>
      <c r="S53" s="224"/>
      <c r="T53" s="224"/>
      <c r="U53" s="224"/>
    </row>
    <row r="54" spans="1:21" ht="24.75" customHeight="1">
      <c r="A54" s="202"/>
      <c r="B54" s="195"/>
      <c r="C54" s="218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5">
        <f t="shared" si="8"/>
        <v>0</v>
      </c>
      <c r="O54" s="5">
        <f t="shared" si="10"/>
        <v>0</v>
      </c>
      <c r="Q54" s="224"/>
      <c r="R54" s="224"/>
      <c r="S54" s="224"/>
      <c r="T54" s="224"/>
      <c r="U54" s="224"/>
    </row>
    <row r="55" spans="1:21" ht="24.75" customHeight="1">
      <c r="A55" s="202"/>
      <c r="B55" s="195"/>
      <c r="C55" s="218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5">
        <f t="shared" si="8"/>
        <v>0</v>
      </c>
      <c r="O55" s="5">
        <f t="shared" si="10"/>
        <v>0</v>
      </c>
      <c r="Q55" s="224"/>
      <c r="R55" s="224"/>
      <c r="S55" s="224"/>
      <c r="T55" s="224"/>
      <c r="U55" s="224"/>
    </row>
    <row r="56" spans="1:21" ht="24.75" customHeight="1">
      <c r="A56" s="202"/>
      <c r="B56" s="195"/>
      <c r="C56" s="218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5">
        <f t="shared" si="8"/>
        <v>0</v>
      </c>
      <c r="O56" s="5">
        <f>+N56*$A$21</f>
        <v>0</v>
      </c>
      <c r="Q56" s="226"/>
      <c r="R56" s="226"/>
      <c r="S56" s="224"/>
      <c r="T56" s="224"/>
      <c r="U56" s="224"/>
    </row>
    <row r="57" spans="1:21" ht="24.75" customHeight="1">
      <c r="A57" s="202"/>
      <c r="B57" s="195"/>
      <c r="C57" s="218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5">
        <f t="shared" si="8"/>
        <v>0</v>
      </c>
      <c r="O57" s="5">
        <f t="shared" si="10"/>
        <v>0</v>
      </c>
      <c r="Q57" s="224"/>
      <c r="R57" s="224"/>
      <c r="S57" s="224"/>
      <c r="T57" s="224"/>
      <c r="U57" s="224"/>
    </row>
    <row r="58" spans="1:21" ht="24.75" customHeight="1">
      <c r="A58" s="202"/>
      <c r="B58" s="195"/>
      <c r="C58" s="218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5">
        <f t="shared" si="8"/>
        <v>0</v>
      </c>
      <c r="O58" s="5">
        <f t="shared" si="10"/>
        <v>0</v>
      </c>
      <c r="Q58" s="224"/>
      <c r="R58" s="224"/>
      <c r="S58" s="224"/>
      <c r="T58" s="224"/>
      <c r="U58" s="224"/>
    </row>
    <row r="59" spans="1:21" ht="24.75" customHeight="1">
      <c r="A59" s="202"/>
      <c r="B59" s="195"/>
      <c r="C59" s="218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5">
        <f t="shared" si="8"/>
        <v>0</v>
      </c>
      <c r="O59" s="5">
        <f t="shared" si="10"/>
        <v>0</v>
      </c>
      <c r="Q59" s="224"/>
      <c r="R59" s="224"/>
      <c r="S59" s="224"/>
      <c r="T59" s="224"/>
      <c r="U59" s="224"/>
    </row>
    <row r="60" spans="1:21" ht="24.75" customHeight="1">
      <c r="A60" s="202"/>
      <c r="B60" s="195"/>
      <c r="C60" s="218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5">
        <f t="shared" si="8"/>
        <v>0</v>
      </c>
      <c r="O60" s="5">
        <f t="shared" si="10"/>
        <v>0</v>
      </c>
      <c r="Q60" s="225"/>
      <c r="R60" s="224"/>
      <c r="S60" s="224"/>
      <c r="T60" s="224"/>
      <c r="U60" s="224"/>
    </row>
    <row r="61" spans="1:21" ht="24.75" customHeight="1">
      <c r="A61" s="202"/>
      <c r="B61" s="195"/>
      <c r="C61" s="218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5">
        <f t="shared" si="8"/>
        <v>0</v>
      </c>
      <c r="O61" s="5">
        <f t="shared" si="10"/>
        <v>0</v>
      </c>
      <c r="Q61" s="224"/>
      <c r="R61" s="224"/>
      <c r="S61" s="224"/>
      <c r="T61" s="224"/>
      <c r="U61" s="224"/>
    </row>
    <row r="62" spans="1:21" ht="24.75" customHeight="1">
      <c r="A62" s="202"/>
      <c r="B62" s="195"/>
      <c r="C62" s="218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5">
        <f t="shared" si="8"/>
        <v>0</v>
      </c>
      <c r="O62" s="5">
        <f t="shared" si="10"/>
        <v>0</v>
      </c>
      <c r="Q62" s="224"/>
      <c r="R62" s="224"/>
      <c r="S62" s="224"/>
      <c r="T62" s="224"/>
      <c r="U62" s="224"/>
    </row>
    <row r="63" spans="1:21" ht="24.75" customHeight="1">
      <c r="A63" s="202"/>
      <c r="B63" s="195"/>
      <c r="C63" s="218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5">
        <f t="shared" si="8"/>
        <v>0</v>
      </c>
      <c r="O63" s="5">
        <f t="shared" si="10"/>
        <v>0</v>
      </c>
      <c r="Q63" s="224"/>
      <c r="R63" s="224"/>
      <c r="S63" s="224"/>
      <c r="T63" s="224"/>
      <c r="U63" s="224"/>
    </row>
    <row r="64" spans="1:21" ht="24.75" customHeight="1">
      <c r="A64" s="204"/>
      <c r="B64" s="195"/>
      <c r="C64" s="218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5">
        <f t="shared" si="8"/>
        <v>0</v>
      </c>
      <c r="O64" s="5">
        <f t="shared" si="10"/>
        <v>0</v>
      </c>
      <c r="Q64" s="224"/>
      <c r="R64" s="224"/>
      <c r="S64" s="224"/>
      <c r="T64" s="224"/>
      <c r="U64" s="224"/>
    </row>
    <row r="65" spans="1:21" ht="24.75" customHeight="1">
      <c r="A65" s="204"/>
      <c r="B65" s="195"/>
      <c r="C65" s="218"/>
      <c r="D65" s="244"/>
      <c r="E65" s="244"/>
      <c r="F65" s="244"/>
      <c r="G65" s="244"/>
      <c r="H65" s="244"/>
      <c r="I65" s="244"/>
      <c r="J65" s="244"/>
      <c r="K65" s="244"/>
      <c r="L65" s="244"/>
      <c r="M65" s="244"/>
      <c r="N65" s="5">
        <f t="shared" si="8"/>
        <v>0</v>
      </c>
      <c r="O65" s="5">
        <f t="shared" si="10"/>
        <v>0</v>
      </c>
      <c r="Q65" s="224"/>
      <c r="R65" s="224"/>
      <c r="S65" s="224"/>
      <c r="T65" s="224"/>
      <c r="U65" s="224"/>
    </row>
    <row r="66" spans="1:21" ht="24.75" customHeight="1">
      <c r="A66" s="204"/>
      <c r="B66" s="195"/>
      <c r="C66" s="218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5">
        <f t="shared" si="8"/>
        <v>0</v>
      </c>
      <c r="O66" s="5">
        <f t="shared" si="10"/>
        <v>0</v>
      </c>
      <c r="Q66" s="224"/>
      <c r="R66" s="224"/>
      <c r="S66" s="224"/>
      <c r="T66" s="224"/>
      <c r="U66" s="224"/>
    </row>
    <row r="67" spans="1:21" ht="24.75" customHeight="1">
      <c r="A67" s="204"/>
      <c r="B67" s="195"/>
      <c r="C67" s="218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5">
        <f t="shared" si="8"/>
        <v>0</v>
      </c>
      <c r="O67" s="5">
        <f t="shared" si="10"/>
        <v>0</v>
      </c>
      <c r="Q67" s="224"/>
      <c r="R67" s="224"/>
      <c r="S67" s="224"/>
      <c r="T67" s="224"/>
      <c r="U67" s="224"/>
    </row>
    <row r="68" spans="1:21" ht="24.75" customHeight="1">
      <c r="A68" s="204"/>
      <c r="B68" s="195"/>
      <c r="C68" s="218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5">
        <f t="shared" si="8"/>
        <v>0</v>
      </c>
      <c r="O68" s="5">
        <f t="shared" si="10"/>
        <v>0</v>
      </c>
      <c r="Q68" s="225"/>
      <c r="R68" s="225"/>
      <c r="S68" s="224"/>
      <c r="T68" s="224"/>
      <c r="U68" s="224"/>
    </row>
    <row r="69" spans="1:21" ht="24.75" customHeight="1">
      <c r="A69" s="204"/>
      <c r="B69" s="195"/>
      <c r="C69" s="218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5">
        <f t="shared" si="8"/>
        <v>0</v>
      </c>
      <c r="O69" s="5">
        <f t="shared" si="10"/>
        <v>0</v>
      </c>
      <c r="Q69" s="224"/>
      <c r="R69" s="224"/>
      <c r="S69" s="224"/>
      <c r="T69" s="224"/>
      <c r="U69" s="224"/>
    </row>
    <row r="70" spans="1:21" ht="24.75" customHeight="1">
      <c r="A70" s="131"/>
      <c r="B70" s="195"/>
      <c r="C70" s="218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5">
        <f t="shared" si="8"/>
        <v>0</v>
      </c>
      <c r="O70" s="5">
        <f t="shared" si="10"/>
        <v>0</v>
      </c>
      <c r="Q70" s="224"/>
      <c r="R70" s="224"/>
      <c r="S70" s="224"/>
      <c r="T70" s="224"/>
      <c r="U70" s="224"/>
    </row>
    <row r="71" spans="1:21" ht="24.75" customHeight="1">
      <c r="A71" s="131"/>
      <c r="B71" s="195"/>
      <c r="C71" s="218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5">
        <f t="shared" si="8"/>
        <v>0</v>
      </c>
      <c r="O71" s="5">
        <f t="shared" si="10"/>
        <v>0</v>
      </c>
      <c r="Q71" s="224"/>
      <c r="R71" s="224"/>
      <c r="S71" s="224"/>
      <c r="T71" s="224"/>
      <c r="U71" s="224"/>
    </row>
    <row r="72" spans="1:21" ht="24.75" customHeight="1">
      <c r="A72" s="131"/>
      <c r="B72" s="195"/>
      <c r="C72" s="218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5">
        <f t="shared" si="8"/>
        <v>0</v>
      </c>
      <c r="O72" s="5">
        <f t="shared" si="10"/>
        <v>0</v>
      </c>
      <c r="Q72" s="226"/>
      <c r="R72" s="226"/>
      <c r="S72" s="224"/>
      <c r="T72" s="224"/>
      <c r="U72" s="224"/>
    </row>
    <row r="73" spans="1:21" ht="24.75" customHeight="1">
      <c r="A73" s="131"/>
      <c r="B73" s="195"/>
      <c r="C73" s="218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5">
        <f t="shared" si="8"/>
        <v>0</v>
      </c>
      <c r="O73" s="5">
        <f t="shared" si="10"/>
        <v>0</v>
      </c>
      <c r="Q73" s="226"/>
      <c r="R73" s="226"/>
      <c r="S73" s="224"/>
      <c r="T73" s="224"/>
      <c r="U73" s="224"/>
    </row>
    <row r="74" spans="1:21" ht="24.75" customHeight="1">
      <c r="A74" s="131"/>
      <c r="B74" s="195"/>
      <c r="C74" s="218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5">
        <f t="shared" si="8"/>
        <v>0</v>
      </c>
      <c r="O74" s="5">
        <f t="shared" si="10"/>
        <v>0</v>
      </c>
      <c r="Q74" s="224"/>
      <c r="R74" s="224"/>
      <c r="S74" s="224"/>
      <c r="T74" s="224"/>
      <c r="U74" s="224"/>
    </row>
    <row r="75" spans="1:21" ht="24.75" customHeight="1">
      <c r="A75" s="131"/>
      <c r="B75" s="195"/>
      <c r="C75" s="218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5">
        <f t="shared" si="8"/>
        <v>0</v>
      </c>
      <c r="O75" s="5">
        <f t="shared" si="10"/>
        <v>0</v>
      </c>
      <c r="Q75" s="224"/>
      <c r="R75" s="224"/>
      <c r="S75" s="224"/>
      <c r="T75" s="224"/>
      <c r="U75" s="224"/>
    </row>
    <row r="76" spans="1:21" ht="24.75" customHeight="1">
      <c r="A76" s="131"/>
      <c r="B76" s="195"/>
      <c r="C76" s="218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5">
        <f t="shared" si="8"/>
        <v>0</v>
      </c>
      <c r="O76" s="5">
        <f t="shared" si="10"/>
        <v>0</v>
      </c>
      <c r="Q76" s="224"/>
      <c r="R76" s="224"/>
      <c r="S76" s="224"/>
      <c r="T76" s="224"/>
      <c r="U76" s="224"/>
    </row>
    <row r="77" spans="1:21" ht="24.75" customHeight="1">
      <c r="A77" s="131"/>
      <c r="B77" s="195"/>
      <c r="C77" s="218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5">
        <f t="shared" si="8"/>
        <v>0</v>
      </c>
      <c r="O77" s="5">
        <f t="shared" si="10"/>
        <v>0</v>
      </c>
      <c r="Q77" s="224"/>
      <c r="R77" s="224"/>
      <c r="S77" s="224"/>
      <c r="T77" s="224"/>
      <c r="U77" s="224"/>
    </row>
    <row r="78" spans="1:21" ht="24.75" customHeight="1">
      <c r="A78" s="131"/>
      <c r="B78" s="195"/>
      <c r="C78" s="218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5">
        <f t="shared" si="8"/>
        <v>0</v>
      </c>
      <c r="O78" s="5">
        <f t="shared" si="10"/>
        <v>0</v>
      </c>
      <c r="Q78" s="224"/>
      <c r="R78" s="224"/>
      <c r="S78" s="224"/>
      <c r="T78" s="224"/>
      <c r="U78" s="224"/>
    </row>
    <row r="79" spans="1:21" ht="24.75" customHeight="1">
      <c r="A79" s="131"/>
      <c r="B79" s="195"/>
      <c r="C79" s="218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5">
        <f t="shared" si="8"/>
        <v>0</v>
      </c>
      <c r="O79" s="5">
        <f t="shared" si="10"/>
        <v>0</v>
      </c>
      <c r="Q79" s="224"/>
      <c r="R79" s="224"/>
      <c r="S79" s="224"/>
      <c r="T79" s="224"/>
      <c r="U79" s="224"/>
    </row>
    <row r="80" spans="1:21" ht="24.75" customHeight="1">
      <c r="A80" s="205"/>
      <c r="B80" s="190"/>
      <c r="C80" s="189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5"/>
      <c r="O80" s="5"/>
      <c r="Q80" s="227"/>
      <c r="R80" s="227"/>
      <c r="S80" s="227"/>
      <c r="T80" s="227"/>
      <c r="U80" s="227"/>
    </row>
    <row r="81" spans="1:21" ht="24.75" customHeight="1" thickBot="1">
      <c r="A81" s="191" t="s">
        <v>74</v>
      </c>
      <c r="B81" s="8"/>
      <c r="C81" s="8"/>
      <c r="D81" s="23">
        <f>SUM(D39:D80)</f>
        <v>0</v>
      </c>
      <c r="E81" s="23">
        <f t="shared" ref="E81:M81" si="12">SUM(E39:E80)</f>
        <v>0</v>
      </c>
      <c r="F81" s="23">
        <f t="shared" si="12"/>
        <v>0</v>
      </c>
      <c r="G81" s="23">
        <f t="shared" si="12"/>
        <v>0</v>
      </c>
      <c r="H81" s="23">
        <f t="shared" si="12"/>
        <v>0</v>
      </c>
      <c r="I81" s="23">
        <f t="shared" si="12"/>
        <v>0</v>
      </c>
      <c r="J81" s="23">
        <f t="shared" si="12"/>
        <v>0</v>
      </c>
      <c r="K81" s="23">
        <f t="shared" si="12"/>
        <v>0</v>
      </c>
      <c r="L81" s="23">
        <f t="shared" si="12"/>
        <v>0</v>
      </c>
      <c r="M81" s="23">
        <f t="shared" si="12"/>
        <v>0</v>
      </c>
      <c r="N81" s="111">
        <f>SUM(D81:M81)</f>
        <v>0</v>
      </c>
      <c r="O81" s="109">
        <f>+N81*$A$21</f>
        <v>0</v>
      </c>
      <c r="Q81" s="238"/>
      <c r="R81" s="238"/>
      <c r="S81" s="238"/>
      <c r="T81" s="238"/>
      <c r="U81" s="238"/>
    </row>
    <row r="82" spans="1:21" ht="24.75" customHeight="1" thickBot="1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5"/>
      <c r="Q82" s="228"/>
      <c r="R82" s="228"/>
      <c r="S82" s="228"/>
      <c r="T82" s="228"/>
      <c r="U82" s="228"/>
    </row>
    <row r="83" spans="1:21" ht="24.75" customHeight="1">
      <c r="A83" s="20" t="s">
        <v>9</v>
      </c>
      <c r="B83" s="150" t="s">
        <v>11</v>
      </c>
      <c r="C83" s="150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Q83" s="239"/>
      <c r="R83" s="239"/>
      <c r="S83" s="239"/>
      <c r="T83" s="239"/>
      <c r="U83" s="239"/>
    </row>
    <row r="84" spans="1:21" ht="24.75" customHeight="1">
      <c r="A84" s="21" t="s">
        <v>47</v>
      </c>
      <c r="B84" s="149"/>
      <c r="C84" s="149"/>
      <c r="D84" s="132"/>
      <c r="E84" s="215">
        <f>$C84</f>
        <v>0</v>
      </c>
      <c r="F84" s="215">
        <f t="shared" ref="F84:L84" si="13">$C84</f>
        <v>0</v>
      </c>
      <c r="G84" s="215">
        <f t="shared" si="13"/>
        <v>0</v>
      </c>
      <c r="H84" s="215">
        <f t="shared" si="13"/>
        <v>0</v>
      </c>
      <c r="I84" s="215">
        <f t="shared" si="13"/>
        <v>0</v>
      </c>
      <c r="J84" s="215">
        <f t="shared" si="13"/>
        <v>0</v>
      </c>
      <c r="K84" s="215">
        <f t="shared" si="13"/>
        <v>0</v>
      </c>
      <c r="L84" s="215">
        <f t="shared" si="13"/>
        <v>0</v>
      </c>
      <c r="M84" s="132"/>
      <c r="N84" s="5">
        <f>SUM(D84:M84)</f>
        <v>0</v>
      </c>
      <c r="O84" s="5">
        <f t="shared" ref="O84:O86" si="14">+N84*$A$21</f>
        <v>0</v>
      </c>
      <c r="Q84" s="227"/>
      <c r="R84" s="227"/>
      <c r="S84" s="227"/>
      <c r="T84" s="229"/>
      <c r="U84" s="229"/>
    </row>
    <row r="85" spans="1:21" ht="24.75" customHeight="1">
      <c r="A85" s="131"/>
      <c r="B85" s="195"/>
      <c r="C85" s="192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5">
        <f>SUM(D85:M85)</f>
        <v>0</v>
      </c>
      <c r="O85" s="5">
        <f t="shared" si="14"/>
        <v>0</v>
      </c>
      <c r="Q85" s="224"/>
      <c r="R85" s="224"/>
      <c r="S85" s="224"/>
      <c r="T85" s="224"/>
      <c r="U85" s="224"/>
    </row>
    <row r="86" spans="1:21" ht="24.75" customHeight="1">
      <c r="A86" s="131"/>
      <c r="B86" s="195"/>
      <c r="C86" s="192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5">
        <f>SUM(D86:M86)</f>
        <v>0</v>
      </c>
      <c r="O86" s="5">
        <f t="shared" si="14"/>
        <v>0</v>
      </c>
      <c r="Q86" s="224"/>
      <c r="R86" s="224"/>
      <c r="S86" s="224"/>
      <c r="T86" s="224"/>
      <c r="U86" s="224"/>
    </row>
    <row r="87" spans="1:21" ht="24.75" customHeight="1">
      <c r="A87" s="131"/>
      <c r="B87" s="129"/>
      <c r="C87" s="127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5"/>
      <c r="O87" s="5"/>
      <c r="Q87" s="225"/>
      <c r="R87" s="225"/>
      <c r="S87" s="225"/>
      <c r="T87" s="225"/>
      <c r="U87" s="225"/>
    </row>
    <row r="88" spans="1:21" ht="24.75" customHeight="1" thickBot="1">
      <c r="A88" s="50" t="s">
        <v>10</v>
      </c>
      <c r="B88" s="8" t="s">
        <v>11</v>
      </c>
      <c r="C88" s="8"/>
      <c r="D88" s="23">
        <f t="shared" ref="D88:M88" si="15">SUM(D84:D87)</f>
        <v>0</v>
      </c>
      <c r="E88" s="23">
        <f t="shared" si="15"/>
        <v>0</v>
      </c>
      <c r="F88" s="23">
        <f t="shared" si="15"/>
        <v>0</v>
      </c>
      <c r="G88" s="23">
        <f t="shared" si="15"/>
        <v>0</v>
      </c>
      <c r="H88" s="23">
        <f t="shared" si="15"/>
        <v>0</v>
      </c>
      <c r="I88" s="23">
        <f t="shared" si="15"/>
        <v>0</v>
      </c>
      <c r="J88" s="23">
        <f t="shared" si="15"/>
        <v>0</v>
      </c>
      <c r="K88" s="23">
        <f t="shared" si="15"/>
        <v>0</v>
      </c>
      <c r="L88" s="23">
        <f t="shared" si="15"/>
        <v>0</v>
      </c>
      <c r="M88" s="23">
        <f t="shared" si="15"/>
        <v>0</v>
      </c>
      <c r="N88" s="18">
        <f>SUM(D88:M88)</f>
        <v>0</v>
      </c>
      <c r="O88" s="109">
        <f>+N88*$A$21</f>
        <v>0</v>
      </c>
      <c r="Q88" s="238"/>
      <c r="R88" s="238"/>
      <c r="S88" s="238"/>
      <c r="T88" s="238"/>
      <c r="U88" s="238"/>
    </row>
    <row r="89" spans="1:21" ht="24.75" customHeight="1" thickBot="1">
      <c r="A89" s="24"/>
      <c r="B89" s="25"/>
      <c r="C89" s="25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9"/>
      <c r="O89" s="19"/>
      <c r="Q89" s="240"/>
      <c r="R89" s="240"/>
      <c r="S89" s="240"/>
      <c r="T89" s="240"/>
      <c r="U89" s="240"/>
    </row>
    <row r="90" spans="1:21" ht="24.75" customHeight="1">
      <c r="A90" s="20" t="s">
        <v>12</v>
      </c>
      <c r="B90" s="150"/>
      <c r="C90" s="150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Q90" s="239"/>
      <c r="R90" s="239"/>
      <c r="S90" s="239"/>
      <c r="T90" s="239"/>
      <c r="U90" s="239"/>
    </row>
    <row r="91" spans="1:21" ht="24.75" customHeight="1">
      <c r="A91" s="7" t="s">
        <v>13</v>
      </c>
      <c r="B91" s="151"/>
      <c r="C91" s="219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5">
        <f>SUM(D91:M91)</f>
        <v>0</v>
      </c>
      <c r="O91" s="5">
        <f>+N91*$A$21</f>
        <v>0</v>
      </c>
      <c r="Q91" s="222"/>
      <c r="R91" s="222"/>
      <c r="S91" s="222"/>
      <c r="T91" s="222"/>
      <c r="U91" s="222"/>
    </row>
    <row r="92" spans="1:21" ht="24.75" customHeight="1">
      <c r="A92" s="27" t="s">
        <v>71</v>
      </c>
      <c r="B92" s="6"/>
      <c r="C92" s="220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5">
        <f>SUM(D92:M92)</f>
        <v>0</v>
      </c>
      <c r="O92" s="5">
        <f>+N92*$A$21</f>
        <v>0</v>
      </c>
      <c r="Q92" s="241"/>
      <c r="R92" s="241"/>
      <c r="S92" s="241"/>
      <c r="T92" s="241"/>
      <c r="U92" s="241"/>
    </row>
    <row r="93" spans="1:21" ht="24.75" customHeight="1">
      <c r="A93" s="186"/>
      <c r="B93" s="6"/>
      <c r="C93" s="6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185"/>
      <c r="O93" s="185"/>
      <c r="Q93" s="241"/>
      <c r="R93" s="241"/>
      <c r="S93" s="241"/>
      <c r="T93" s="241"/>
      <c r="U93" s="241"/>
    </row>
    <row r="94" spans="1:21" ht="24.75" customHeight="1" thickBot="1">
      <c r="A94" s="28" t="s">
        <v>14</v>
      </c>
      <c r="B94" s="29"/>
      <c r="C94" s="29"/>
      <c r="D94" s="30">
        <f t="shared" ref="D94:J94" si="16">SUM(D91:D93)</f>
        <v>0</v>
      </c>
      <c r="E94" s="30">
        <f t="shared" ref="E94:I94" si="17">SUM(E91:E93)</f>
        <v>0</v>
      </c>
      <c r="F94" s="30">
        <f t="shared" si="17"/>
        <v>0</v>
      </c>
      <c r="G94" s="30">
        <f t="shared" si="17"/>
        <v>0</v>
      </c>
      <c r="H94" s="30">
        <f t="shared" si="17"/>
        <v>0</v>
      </c>
      <c r="I94" s="30">
        <f t="shared" si="17"/>
        <v>0</v>
      </c>
      <c r="J94" s="30">
        <f t="shared" si="16"/>
        <v>0</v>
      </c>
      <c r="K94" s="30">
        <f t="shared" ref="K94:M94" si="18">SUM(K91:K93)</f>
        <v>0</v>
      </c>
      <c r="L94" s="30">
        <f t="shared" si="18"/>
        <v>0</v>
      </c>
      <c r="M94" s="30">
        <f t="shared" si="18"/>
        <v>0</v>
      </c>
      <c r="N94" s="18">
        <f>SUM(D94:M94)</f>
        <v>0</v>
      </c>
      <c r="O94" s="110">
        <f>+N94*$A$21</f>
        <v>0</v>
      </c>
      <c r="Q94" s="230"/>
      <c r="R94" s="230"/>
      <c r="S94" s="230"/>
      <c r="T94" s="230"/>
      <c r="U94" s="230"/>
    </row>
    <row r="95" spans="1:21" ht="24.75" customHeight="1" thickBot="1">
      <c r="A95" s="152"/>
      <c r="B95" s="31"/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130"/>
      <c r="O95" s="208"/>
      <c r="Q95" s="230"/>
      <c r="R95" s="230"/>
      <c r="S95" s="230"/>
      <c r="T95" s="230"/>
      <c r="U95" s="230"/>
    </row>
    <row r="96" spans="1:21" ht="24.75" customHeight="1" thickBot="1">
      <c r="A96" s="28" t="s">
        <v>15</v>
      </c>
      <c r="B96" s="29"/>
      <c r="C96" s="34"/>
      <c r="D96" s="35">
        <f t="shared" ref="D96:O96" si="19">+D36+D81+D88+D94</f>
        <v>0</v>
      </c>
      <c r="E96" s="35">
        <f t="shared" si="19"/>
        <v>0</v>
      </c>
      <c r="F96" s="35">
        <f t="shared" si="19"/>
        <v>0</v>
      </c>
      <c r="G96" s="35">
        <f t="shared" si="19"/>
        <v>0</v>
      </c>
      <c r="H96" s="35">
        <f t="shared" si="19"/>
        <v>0</v>
      </c>
      <c r="I96" s="35">
        <f t="shared" si="19"/>
        <v>0</v>
      </c>
      <c r="J96" s="35">
        <f t="shared" si="19"/>
        <v>0</v>
      </c>
      <c r="K96" s="35">
        <f t="shared" si="19"/>
        <v>0</v>
      </c>
      <c r="L96" s="35">
        <f t="shared" si="19"/>
        <v>0</v>
      </c>
      <c r="M96" s="35">
        <f t="shared" si="19"/>
        <v>0</v>
      </c>
      <c r="N96" s="35">
        <f t="shared" si="19"/>
        <v>0</v>
      </c>
      <c r="O96" s="207">
        <f t="shared" si="19"/>
        <v>0</v>
      </c>
      <c r="Q96" s="230"/>
      <c r="R96" s="230"/>
      <c r="S96" s="230"/>
      <c r="T96" s="230"/>
      <c r="U96" s="230"/>
    </row>
    <row r="97" spans="1:21" ht="24.75" customHeight="1" thickBot="1">
      <c r="A97" s="24"/>
      <c r="B97" s="36"/>
      <c r="C97" s="3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9"/>
      <c r="O97" s="158"/>
      <c r="Q97" s="242"/>
      <c r="R97" s="242"/>
      <c r="S97" s="242"/>
      <c r="T97" s="242"/>
      <c r="U97" s="242"/>
    </row>
    <row r="98" spans="1:21" ht="56.25" customHeight="1" thickBot="1">
      <c r="A98" s="38" t="s">
        <v>16</v>
      </c>
      <c r="B98" s="39"/>
      <c r="C98" s="39"/>
      <c r="D98" s="40">
        <f>(+D96)*0.34</f>
        <v>0</v>
      </c>
      <c r="E98" s="40">
        <f t="shared" ref="E98:O98" si="20">(+E96)*0.34</f>
        <v>0</v>
      </c>
      <c r="F98" s="40">
        <f t="shared" si="20"/>
        <v>0</v>
      </c>
      <c r="G98" s="40">
        <f t="shared" si="20"/>
        <v>0</v>
      </c>
      <c r="H98" s="40">
        <f t="shared" si="20"/>
        <v>0</v>
      </c>
      <c r="I98" s="40">
        <f t="shared" si="20"/>
        <v>0</v>
      </c>
      <c r="J98" s="40">
        <f t="shared" si="20"/>
        <v>0</v>
      </c>
      <c r="K98" s="40">
        <f t="shared" si="20"/>
        <v>0</v>
      </c>
      <c r="L98" s="40">
        <f t="shared" si="20"/>
        <v>0</v>
      </c>
      <c r="M98" s="40">
        <f t="shared" si="20"/>
        <v>0</v>
      </c>
      <c r="N98" s="40">
        <f t="shared" si="20"/>
        <v>0</v>
      </c>
      <c r="O98" s="40">
        <f t="shared" si="20"/>
        <v>0</v>
      </c>
      <c r="Q98" s="243"/>
      <c r="R98" s="243"/>
      <c r="S98" s="243"/>
      <c r="T98" s="243"/>
      <c r="U98" s="243"/>
    </row>
    <row r="99" spans="1:21" ht="24.75" customHeight="1" thickBot="1">
      <c r="A99" s="24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Q99" s="231"/>
      <c r="R99" s="231"/>
      <c r="S99" s="231"/>
      <c r="T99" s="231"/>
      <c r="U99" s="231"/>
    </row>
    <row r="100" spans="1:21" ht="24.75" customHeight="1" thickBot="1">
      <c r="A100" s="42" t="s">
        <v>17</v>
      </c>
      <c r="B100" s="43"/>
      <c r="C100" s="43"/>
      <c r="D100" s="44">
        <f>+D96+D98</f>
        <v>0</v>
      </c>
      <c r="E100" s="44">
        <f t="shared" ref="E100:O100" si="21">+E96+E98</f>
        <v>0</v>
      </c>
      <c r="F100" s="44">
        <f t="shared" si="21"/>
        <v>0</v>
      </c>
      <c r="G100" s="44">
        <f t="shared" si="21"/>
        <v>0</v>
      </c>
      <c r="H100" s="44">
        <f t="shared" si="21"/>
        <v>0</v>
      </c>
      <c r="I100" s="44">
        <f t="shared" si="21"/>
        <v>0</v>
      </c>
      <c r="J100" s="44">
        <f t="shared" si="21"/>
        <v>0</v>
      </c>
      <c r="K100" s="44">
        <f t="shared" si="21"/>
        <v>0</v>
      </c>
      <c r="L100" s="44">
        <f t="shared" si="21"/>
        <v>0</v>
      </c>
      <c r="M100" s="44">
        <f t="shared" si="21"/>
        <v>0</v>
      </c>
      <c r="N100" s="44">
        <f t="shared" si="21"/>
        <v>0</v>
      </c>
      <c r="O100" s="44">
        <f t="shared" si="21"/>
        <v>0</v>
      </c>
      <c r="Q100" s="243"/>
      <c r="R100" s="243"/>
      <c r="S100" s="243"/>
      <c r="T100" s="243"/>
      <c r="U100" s="243"/>
    </row>
    <row r="101" spans="1:21" ht="24.75" customHeight="1">
      <c r="A101" s="197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214"/>
      <c r="O101" s="199"/>
      <c r="Q101" s="216"/>
      <c r="R101" s="216"/>
      <c r="S101" s="216"/>
      <c r="T101" s="216"/>
      <c r="U101" s="216"/>
    </row>
    <row r="102" spans="1:21" ht="61.5" customHeight="1">
      <c r="A102" s="248" t="s">
        <v>52</v>
      </c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50"/>
      <c r="M102" s="162" t="s">
        <v>66</v>
      </c>
      <c r="N102" s="162" t="s">
        <v>67</v>
      </c>
      <c r="O102" s="162" t="s">
        <v>53</v>
      </c>
      <c r="Q102" s="209" t="s">
        <v>94</v>
      </c>
      <c r="R102" s="209" t="s">
        <v>95</v>
      </c>
    </row>
    <row r="103" spans="1:21" ht="24.75" customHeight="1">
      <c r="A103" s="245" t="s">
        <v>63</v>
      </c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7"/>
      <c r="M103" s="156">
        <v>1500</v>
      </c>
      <c r="N103" s="7">
        <v>0</v>
      </c>
      <c r="O103" s="156">
        <f>+M103*N103</f>
        <v>0</v>
      </c>
      <c r="Q103" s="1">
        <f>+M103*1.34</f>
        <v>2010.0000000000002</v>
      </c>
      <c r="R103" s="1">
        <f>+O103*1.34</f>
        <v>0</v>
      </c>
    </row>
    <row r="104" spans="1:21" ht="24.75" customHeight="1">
      <c r="A104" s="245" t="s">
        <v>18</v>
      </c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7"/>
      <c r="M104" s="1">
        <v>1750</v>
      </c>
      <c r="N104" s="7">
        <v>0</v>
      </c>
      <c r="O104" s="156">
        <f t="shared" ref="O104:O122" si="22">+M104*N104</f>
        <v>0</v>
      </c>
      <c r="Q104" s="1">
        <f t="shared" ref="Q104:Q122" si="23">+M104*1.34</f>
        <v>2345</v>
      </c>
      <c r="R104" s="1">
        <f t="shared" ref="R104:R122" si="24">+O104*1.34</f>
        <v>0</v>
      </c>
    </row>
    <row r="105" spans="1:21" ht="24.75" customHeight="1">
      <c r="A105" s="245" t="s">
        <v>75</v>
      </c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7"/>
      <c r="M105" s="1">
        <v>1200</v>
      </c>
      <c r="N105" s="7">
        <v>0</v>
      </c>
      <c r="O105" s="156">
        <f t="shared" si="22"/>
        <v>0</v>
      </c>
      <c r="Q105" s="1">
        <f t="shared" si="23"/>
        <v>1608</v>
      </c>
      <c r="R105" s="1">
        <f t="shared" si="24"/>
        <v>0</v>
      </c>
    </row>
    <row r="106" spans="1:21" ht="24.75" customHeight="1">
      <c r="A106" s="245" t="s">
        <v>76</v>
      </c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7"/>
      <c r="M106" s="1">
        <v>1000</v>
      </c>
      <c r="N106" s="7">
        <v>0</v>
      </c>
      <c r="O106" s="156">
        <f t="shared" si="22"/>
        <v>0</v>
      </c>
      <c r="Q106" s="1">
        <f t="shared" si="23"/>
        <v>1340</v>
      </c>
      <c r="R106" s="1">
        <f t="shared" si="24"/>
        <v>0</v>
      </c>
    </row>
    <row r="107" spans="1:21" ht="24.75" customHeight="1">
      <c r="A107" s="245" t="s">
        <v>88</v>
      </c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7"/>
      <c r="M107" s="1">
        <v>750</v>
      </c>
      <c r="N107" s="7">
        <v>0</v>
      </c>
      <c r="O107" s="156">
        <f t="shared" si="22"/>
        <v>0</v>
      </c>
      <c r="Q107" s="1">
        <f t="shared" si="23"/>
        <v>1005.0000000000001</v>
      </c>
      <c r="R107" s="1">
        <f t="shared" si="24"/>
        <v>0</v>
      </c>
    </row>
    <row r="108" spans="1:21" ht="24.75" customHeight="1">
      <c r="A108" s="245" t="s">
        <v>83</v>
      </c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7"/>
      <c r="M108" s="1">
        <v>0</v>
      </c>
      <c r="N108" s="7">
        <v>0</v>
      </c>
      <c r="O108" s="156">
        <f t="shared" si="22"/>
        <v>0</v>
      </c>
      <c r="Q108" s="1">
        <f t="shared" si="23"/>
        <v>0</v>
      </c>
      <c r="R108" s="1">
        <f t="shared" si="24"/>
        <v>0</v>
      </c>
    </row>
    <row r="109" spans="1:21" ht="24.75" customHeight="1">
      <c r="A109" s="245" t="s">
        <v>90</v>
      </c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7"/>
      <c r="M109" s="1">
        <v>0</v>
      </c>
      <c r="N109" s="7">
        <v>0</v>
      </c>
      <c r="O109" s="156">
        <f t="shared" si="22"/>
        <v>0</v>
      </c>
      <c r="Q109" s="1">
        <f t="shared" si="23"/>
        <v>0</v>
      </c>
      <c r="R109" s="1">
        <f t="shared" si="24"/>
        <v>0</v>
      </c>
    </row>
    <row r="110" spans="1:21" ht="24.75" customHeight="1">
      <c r="A110" s="245" t="s">
        <v>84</v>
      </c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7"/>
      <c r="M110" s="1">
        <v>0</v>
      </c>
      <c r="N110" s="7">
        <v>0</v>
      </c>
      <c r="O110" s="156">
        <f t="shared" si="22"/>
        <v>0</v>
      </c>
      <c r="Q110" s="1">
        <f t="shared" si="23"/>
        <v>0</v>
      </c>
      <c r="R110" s="1">
        <f t="shared" si="24"/>
        <v>0</v>
      </c>
    </row>
    <row r="111" spans="1:21" ht="24.75" customHeight="1">
      <c r="A111" s="245" t="s">
        <v>98</v>
      </c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7"/>
      <c r="M111" s="1">
        <v>0</v>
      </c>
      <c r="N111" s="7">
        <v>0</v>
      </c>
      <c r="O111" s="156">
        <f t="shared" ref="O111" si="25">+M111*N111</f>
        <v>0</v>
      </c>
      <c r="Q111" s="1">
        <f t="shared" ref="Q111" si="26">+M111*1.34</f>
        <v>0</v>
      </c>
      <c r="R111" s="1">
        <f t="shared" ref="R111" si="27">+O111*1.34</f>
        <v>0</v>
      </c>
    </row>
    <row r="112" spans="1:21" ht="24.75" customHeight="1">
      <c r="A112" s="245" t="s">
        <v>91</v>
      </c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7"/>
      <c r="M112" s="1">
        <v>500</v>
      </c>
      <c r="N112" s="7">
        <v>0</v>
      </c>
      <c r="O112" s="156">
        <f t="shared" si="22"/>
        <v>0</v>
      </c>
      <c r="Q112" s="1">
        <f t="shared" si="23"/>
        <v>670</v>
      </c>
      <c r="R112" s="1">
        <f t="shared" si="24"/>
        <v>0</v>
      </c>
    </row>
    <row r="113" spans="1:18" ht="24.75" customHeight="1">
      <c r="A113" s="245" t="s">
        <v>92</v>
      </c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7"/>
      <c r="M113" s="1">
        <v>500</v>
      </c>
      <c r="N113" s="7">
        <v>0</v>
      </c>
      <c r="O113" s="156">
        <f t="shared" si="22"/>
        <v>0</v>
      </c>
      <c r="Q113" s="1">
        <f t="shared" si="23"/>
        <v>670</v>
      </c>
      <c r="R113" s="1">
        <f t="shared" si="24"/>
        <v>0</v>
      </c>
    </row>
    <row r="114" spans="1:18" ht="24.75" customHeight="1">
      <c r="A114" s="245" t="s">
        <v>77</v>
      </c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7"/>
      <c r="M114" s="1">
        <v>1000</v>
      </c>
      <c r="N114" s="7">
        <v>0</v>
      </c>
      <c r="O114" s="156">
        <f t="shared" si="22"/>
        <v>0</v>
      </c>
      <c r="Q114" s="1">
        <f t="shared" si="23"/>
        <v>1340</v>
      </c>
      <c r="R114" s="1">
        <f t="shared" si="24"/>
        <v>0</v>
      </c>
    </row>
    <row r="115" spans="1:18" ht="24.75" customHeight="1">
      <c r="A115" s="245" t="s">
        <v>78</v>
      </c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7"/>
      <c r="M115" s="1">
        <v>1000</v>
      </c>
      <c r="N115" s="7">
        <v>0</v>
      </c>
      <c r="O115" s="156">
        <f t="shared" si="22"/>
        <v>0</v>
      </c>
      <c r="Q115" s="1">
        <f t="shared" si="23"/>
        <v>1340</v>
      </c>
      <c r="R115" s="1">
        <f t="shared" si="24"/>
        <v>0</v>
      </c>
    </row>
    <row r="116" spans="1:18" ht="24.75" customHeight="1">
      <c r="A116" s="245" t="s">
        <v>79</v>
      </c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7"/>
      <c r="M116" s="1">
        <v>165</v>
      </c>
      <c r="N116" s="7">
        <v>0</v>
      </c>
      <c r="O116" s="156">
        <f t="shared" si="22"/>
        <v>0</v>
      </c>
      <c r="Q116" s="1">
        <f t="shared" si="23"/>
        <v>221.10000000000002</v>
      </c>
      <c r="R116" s="1">
        <f t="shared" si="24"/>
        <v>0</v>
      </c>
    </row>
    <row r="117" spans="1:18" ht="24.75" customHeight="1">
      <c r="A117" s="245" t="s">
        <v>73</v>
      </c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7"/>
      <c r="M117" s="1">
        <v>350</v>
      </c>
      <c r="N117" s="7">
        <v>0</v>
      </c>
      <c r="O117" s="156">
        <f t="shared" si="22"/>
        <v>0</v>
      </c>
      <c r="Q117" s="1">
        <f t="shared" si="23"/>
        <v>469</v>
      </c>
      <c r="R117" s="1">
        <f t="shared" si="24"/>
        <v>0</v>
      </c>
    </row>
    <row r="118" spans="1:18" ht="24.75" customHeight="1">
      <c r="A118" s="245" t="s">
        <v>80</v>
      </c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7"/>
      <c r="M118" s="1">
        <v>3500</v>
      </c>
      <c r="N118" s="7">
        <v>0</v>
      </c>
      <c r="O118" s="156">
        <f t="shared" si="22"/>
        <v>0</v>
      </c>
      <c r="Q118" s="1">
        <f t="shared" si="23"/>
        <v>4690</v>
      </c>
      <c r="R118" s="1">
        <f t="shared" si="24"/>
        <v>0</v>
      </c>
    </row>
    <row r="119" spans="1:18" ht="24.75" customHeight="1">
      <c r="A119" s="245" t="s">
        <v>81</v>
      </c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7"/>
      <c r="M119" s="1">
        <v>100</v>
      </c>
      <c r="N119" s="7">
        <v>0</v>
      </c>
      <c r="O119" s="156">
        <f t="shared" si="22"/>
        <v>0</v>
      </c>
      <c r="Q119" s="1">
        <f t="shared" si="23"/>
        <v>134</v>
      </c>
      <c r="R119" s="1">
        <f t="shared" si="24"/>
        <v>0</v>
      </c>
    </row>
    <row r="120" spans="1:18" ht="24.75" customHeight="1">
      <c r="A120" s="245" t="s">
        <v>89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7"/>
      <c r="M120" s="1">
        <v>4000</v>
      </c>
      <c r="N120" s="7">
        <v>0</v>
      </c>
      <c r="O120" s="156">
        <f t="shared" si="22"/>
        <v>0</v>
      </c>
      <c r="Q120" s="1">
        <f t="shared" si="23"/>
        <v>5360</v>
      </c>
      <c r="R120" s="1">
        <f t="shared" si="24"/>
        <v>0</v>
      </c>
    </row>
    <row r="121" spans="1:18" ht="24.75" customHeight="1">
      <c r="A121" s="245" t="s">
        <v>65</v>
      </c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7"/>
      <c r="M121" s="1">
        <v>1500</v>
      </c>
      <c r="N121" s="7">
        <v>0</v>
      </c>
      <c r="O121" s="156">
        <f t="shared" si="22"/>
        <v>0</v>
      </c>
      <c r="Q121" s="1">
        <f t="shared" si="23"/>
        <v>2010.0000000000002</v>
      </c>
      <c r="R121" s="1">
        <f t="shared" si="24"/>
        <v>0</v>
      </c>
    </row>
    <row r="122" spans="1:18" ht="24.75" customHeight="1">
      <c r="A122" s="245" t="s">
        <v>82</v>
      </c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7"/>
      <c r="M122" s="183">
        <f>+D96</f>
        <v>0</v>
      </c>
      <c r="N122" s="7">
        <v>0</v>
      </c>
      <c r="O122" s="156">
        <f t="shared" si="22"/>
        <v>0</v>
      </c>
      <c r="Q122" s="1">
        <f t="shared" si="23"/>
        <v>0</v>
      </c>
      <c r="R122" s="1">
        <f t="shared" si="24"/>
        <v>0</v>
      </c>
    </row>
    <row r="123" spans="1:18" ht="24.75" customHeight="1">
      <c r="A123" s="257" t="s">
        <v>19</v>
      </c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9"/>
      <c r="O123" s="166">
        <f>SUM(O103:O122)</f>
        <v>0</v>
      </c>
    </row>
    <row r="124" spans="1:18" ht="24.75" customHeight="1">
      <c r="A124" s="260"/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6"/>
      <c r="R124" s="210"/>
    </row>
    <row r="125" spans="1:18" ht="24.75" customHeight="1">
      <c r="A125" s="251" t="s">
        <v>20</v>
      </c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6"/>
      <c r="O125" s="45">
        <f>(+O123)*0.34</f>
        <v>0</v>
      </c>
    </row>
    <row r="126" spans="1:18" ht="24.75" customHeight="1">
      <c r="A126" s="254"/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6"/>
    </row>
    <row r="127" spans="1:18" ht="24.75" customHeight="1">
      <c r="A127" s="251" t="s">
        <v>21</v>
      </c>
      <c r="B127" s="252"/>
      <c r="C127" s="252"/>
      <c r="D127" s="252"/>
      <c r="E127" s="252"/>
      <c r="F127" s="252"/>
      <c r="G127" s="252"/>
      <c r="H127" s="252"/>
      <c r="I127" s="252"/>
      <c r="J127" s="252"/>
      <c r="K127" s="252"/>
      <c r="L127" s="252"/>
      <c r="M127" s="252"/>
      <c r="N127" s="253"/>
      <c r="O127" s="45">
        <f>+O123+O125</f>
        <v>0</v>
      </c>
    </row>
    <row r="128" spans="1:18" ht="37.5" customHeight="1">
      <c r="A128" s="254"/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6"/>
    </row>
    <row r="129" spans="1:21" ht="24.75" customHeight="1">
      <c r="A129" s="46" t="s">
        <v>22</v>
      </c>
      <c r="B129" s="119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1"/>
      <c r="O129" s="47">
        <f>+O14+O96+O123</f>
        <v>8500</v>
      </c>
    </row>
    <row r="130" spans="1:21" ht="24.75" customHeight="1">
      <c r="A130" s="48" t="s">
        <v>23</v>
      </c>
      <c r="B130" s="122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4"/>
      <c r="O130" s="49">
        <f>+O16+O98+O125</f>
        <v>2890</v>
      </c>
    </row>
    <row r="131" spans="1:21" ht="24.75" customHeight="1">
      <c r="A131" s="48" t="s">
        <v>24</v>
      </c>
      <c r="B131" s="119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1"/>
      <c r="O131" s="49">
        <f>SUM(O129:O130)</f>
        <v>11390</v>
      </c>
    </row>
    <row r="132" spans="1:21" ht="24.75" customHeight="1"/>
    <row r="133" spans="1:21" ht="24.75" customHeight="1"/>
    <row r="134" spans="1:21" ht="24.75" customHeight="1">
      <c r="U134" s="157"/>
    </row>
    <row r="135" spans="1:21" ht="24.75" customHeight="1"/>
    <row r="136" spans="1:21" ht="24.75" customHeight="1"/>
    <row r="137" spans="1:21" ht="24.75" customHeight="1"/>
    <row r="138" spans="1:21" ht="24.75" customHeight="1"/>
    <row r="139" spans="1:21" ht="24.75" customHeight="1"/>
    <row r="140" spans="1:21" ht="24.75" customHeight="1"/>
    <row r="141" spans="1:21" ht="24.75" customHeight="1"/>
    <row r="142" spans="1:21" ht="24.75" customHeight="1"/>
    <row r="143" spans="1:21" ht="24.75" customHeight="1"/>
    <row r="144" spans="1:21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</sheetData>
  <mergeCells count="59">
    <mergeCell ref="A5:O5"/>
    <mergeCell ref="A13:N13"/>
    <mergeCell ref="A14:N14"/>
    <mergeCell ref="A15:O15"/>
    <mergeCell ref="A16:N16"/>
    <mergeCell ref="A6:N6"/>
    <mergeCell ref="A7:N7"/>
    <mergeCell ref="A9:N9"/>
    <mergeCell ref="A10:N10"/>
    <mergeCell ref="A11:N11"/>
    <mergeCell ref="A12:N12"/>
    <mergeCell ref="A8:N8"/>
    <mergeCell ref="A1:O1"/>
    <mergeCell ref="A2:O2"/>
    <mergeCell ref="A3:O3"/>
    <mergeCell ref="A4:M4"/>
    <mergeCell ref="N4:O4"/>
    <mergeCell ref="A19:O19"/>
    <mergeCell ref="A20:O20"/>
    <mergeCell ref="A21:O21"/>
    <mergeCell ref="A22:O22"/>
    <mergeCell ref="A17:O17"/>
    <mergeCell ref="A18:N18"/>
    <mergeCell ref="A23:C23"/>
    <mergeCell ref="N23:N24"/>
    <mergeCell ref="O23:O24"/>
    <mergeCell ref="E23:L23"/>
    <mergeCell ref="A112:L112"/>
    <mergeCell ref="A105:L105"/>
    <mergeCell ref="A106:L106"/>
    <mergeCell ref="A29:C29"/>
    <mergeCell ref="A107:L107"/>
    <mergeCell ref="A109:L109"/>
    <mergeCell ref="A25:C25"/>
    <mergeCell ref="A26:C26"/>
    <mergeCell ref="A27:C27"/>
    <mergeCell ref="A28:C28"/>
    <mergeCell ref="A127:N127"/>
    <mergeCell ref="A128:O128"/>
    <mergeCell ref="A121:L121"/>
    <mergeCell ref="A122:L122"/>
    <mergeCell ref="A123:N123"/>
    <mergeCell ref="A124:O124"/>
    <mergeCell ref="A125:N125"/>
    <mergeCell ref="A126:O126"/>
    <mergeCell ref="A120:L120"/>
    <mergeCell ref="A115:L115"/>
    <mergeCell ref="A116:L116"/>
    <mergeCell ref="A117:L117"/>
    <mergeCell ref="A118:L118"/>
    <mergeCell ref="A119:L119"/>
    <mergeCell ref="A114:L114"/>
    <mergeCell ref="A102:L102"/>
    <mergeCell ref="A103:L103"/>
    <mergeCell ref="A104:L104"/>
    <mergeCell ref="A108:L108"/>
    <mergeCell ref="A110:L110"/>
    <mergeCell ref="A113:L113"/>
    <mergeCell ref="A111:L111"/>
  </mergeCells>
  <conditionalFormatting sqref="A39:A80 A87 Q38 D38:M38">
    <cfRule type="expression" dxfId="9" priority="115" stopIfTrue="1">
      <formula>AND(LEN($A38)=5,#REF!&lt;&gt; "")</formula>
    </cfRule>
  </conditionalFormatting>
  <conditionalFormatting sqref="Q38 D38:M38">
    <cfRule type="expression" dxfId="8" priority="114" stopIfTrue="1">
      <formula>AND(LEN(#REF!)=5,#REF!&lt;&gt; "")</formula>
    </cfRule>
  </conditionalFormatting>
  <conditionalFormatting sqref="D39:M79 D85:M86">
    <cfRule type="cellIs" dxfId="7" priority="44" stopIfTrue="1" operator="notBetween">
      <formula>"a"</formula>
      <formula>"z"</formula>
    </cfRule>
  </conditionalFormatting>
  <conditionalFormatting sqref="R38:S38">
    <cfRule type="expression" dxfId="6" priority="31" stopIfTrue="1">
      <formula>AND(LEN($A38)=5,#REF!&lt;&gt; "")</formula>
    </cfRule>
  </conditionalFormatting>
  <conditionalFormatting sqref="R38:S38">
    <cfRule type="expression" dxfId="5" priority="30" stopIfTrue="1">
      <formula>AND(LEN(#REF!)=5,#REF!&lt;&gt; "")</formula>
    </cfRule>
  </conditionalFormatting>
  <conditionalFormatting sqref="T38">
    <cfRule type="expression" dxfId="4" priority="37" stopIfTrue="1">
      <formula>AND(LEN($A38)=5,#REF!&lt;&gt; "")</formula>
    </cfRule>
  </conditionalFormatting>
  <conditionalFormatting sqref="T38">
    <cfRule type="expression" dxfId="3" priority="36" stopIfTrue="1">
      <formula>AND(LEN(#REF!)=5,#REF!&lt;&gt; "")</formula>
    </cfRule>
  </conditionalFormatting>
  <conditionalFormatting sqref="U38">
    <cfRule type="expression" dxfId="2" priority="34" stopIfTrue="1">
      <formula>AND(LEN($A38)=5,#REF!&lt;&gt; "")</formula>
    </cfRule>
  </conditionalFormatting>
  <conditionalFormatting sqref="U38">
    <cfRule type="expression" dxfId="1" priority="33" stopIfTrue="1">
      <formula>AND(LEN(#REF!)=5,#REF!&lt;&gt; "")</formula>
    </cfRule>
  </conditionalFormatting>
  <conditionalFormatting sqref="A85:A86">
    <cfRule type="expression" dxfId="0" priority="11" stopIfTrue="1">
      <formula>AND(LEN($A85)=5,#REF!&lt;&gt; "")</formula>
    </cfRule>
  </conditionalFormatting>
  <printOptions horizontalCentered="1" verticalCentered="1"/>
  <pageMargins left="0.1" right="0.11" top="0.1" bottom="0.1" header="0.38" footer="0.5"/>
  <pageSetup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4"/>
  <sheetViews>
    <sheetView topLeftCell="A10" zoomScale="70" zoomScaleNormal="70" workbookViewId="0">
      <selection activeCell="F30" sqref="F30"/>
    </sheetView>
  </sheetViews>
  <sheetFormatPr defaultRowHeight="12.75"/>
  <cols>
    <col min="1" max="1" width="28.28515625" customWidth="1"/>
    <col min="2" max="2" width="40.28515625" customWidth="1"/>
    <col min="3" max="3" width="12.28515625" customWidth="1"/>
    <col min="4" max="5" width="11.5703125" customWidth="1"/>
    <col min="6" max="6" width="11.85546875" customWidth="1"/>
    <col min="7" max="7" width="6.7109375" customWidth="1"/>
    <col min="8" max="8" width="14.140625" customWidth="1"/>
    <col min="9" max="9" width="10.7109375" customWidth="1"/>
    <col min="10" max="10" width="13.42578125" customWidth="1"/>
    <col min="11" max="11" width="11.5703125" customWidth="1"/>
    <col min="12" max="12" width="7.7109375" customWidth="1"/>
  </cols>
  <sheetData>
    <row r="1" spans="1:8" ht="18">
      <c r="A1" s="51" t="s">
        <v>25</v>
      </c>
      <c r="B1" s="52"/>
      <c r="C1" s="52"/>
      <c r="D1" s="52"/>
      <c r="E1" s="52"/>
      <c r="F1" s="53"/>
      <c r="G1" s="54"/>
    </row>
    <row r="2" spans="1:8" ht="18">
      <c r="A2" s="51" t="s">
        <v>26</v>
      </c>
      <c r="B2" s="196"/>
      <c r="C2" s="52"/>
      <c r="D2" s="52"/>
      <c r="E2" s="52"/>
      <c r="F2" s="53"/>
      <c r="G2" s="54"/>
    </row>
    <row r="3" spans="1:8">
      <c r="A3" s="55"/>
      <c r="B3" s="55"/>
      <c r="C3" s="55"/>
      <c r="D3" s="55"/>
      <c r="E3" s="55"/>
      <c r="F3" s="55"/>
      <c r="G3" s="55"/>
    </row>
    <row r="4" spans="1:8" ht="18">
      <c r="A4" s="56" t="s">
        <v>27</v>
      </c>
      <c r="B4" s="184"/>
      <c r="C4" s="52"/>
      <c r="D4" s="52"/>
      <c r="E4" s="52"/>
      <c r="F4" s="52"/>
      <c r="G4" s="57"/>
    </row>
    <row r="5" spans="1:8" ht="224.25" customHeight="1">
      <c r="A5" s="179" t="s">
        <v>28</v>
      </c>
      <c r="B5" s="180"/>
      <c r="C5" s="52"/>
      <c r="F5" s="53"/>
      <c r="G5" s="54"/>
    </row>
    <row r="6" spans="1:8" ht="18">
      <c r="A6" s="56"/>
      <c r="B6" s="52"/>
      <c r="C6" s="52"/>
      <c r="D6" s="52"/>
      <c r="E6" s="52"/>
      <c r="F6" s="53"/>
      <c r="G6" s="54"/>
    </row>
    <row r="7" spans="1:8" ht="18">
      <c r="A7" s="52" t="s">
        <v>29</v>
      </c>
      <c r="B7" s="52"/>
      <c r="C7" s="52"/>
      <c r="D7" s="52"/>
      <c r="E7" s="52"/>
      <c r="F7" s="53"/>
      <c r="G7" s="54"/>
    </row>
    <row r="8" spans="1:8" ht="18">
      <c r="A8" s="56"/>
      <c r="B8" s="52"/>
      <c r="C8" s="52"/>
      <c r="D8" s="52"/>
      <c r="E8" s="52"/>
      <c r="F8" s="53"/>
      <c r="G8" s="54"/>
    </row>
    <row r="9" spans="1:8" ht="18">
      <c r="A9" s="56" t="s">
        <v>30</v>
      </c>
      <c r="B9" s="52"/>
      <c r="C9" s="52"/>
      <c r="D9" s="52"/>
      <c r="E9" s="52"/>
      <c r="F9" s="53"/>
      <c r="G9" s="54"/>
    </row>
    <row r="10" spans="1:8">
      <c r="A10" s="55"/>
      <c r="B10" s="55"/>
      <c r="C10" s="55"/>
      <c r="D10" s="55"/>
      <c r="E10" s="55"/>
      <c r="F10" s="55"/>
      <c r="G10" s="55"/>
    </row>
    <row r="11" spans="1:8">
      <c r="A11" s="55"/>
      <c r="B11" s="55"/>
      <c r="C11" s="55"/>
      <c r="D11" s="55"/>
      <c r="E11" s="55"/>
      <c r="F11" s="55"/>
      <c r="G11" s="55"/>
    </row>
    <row r="12" spans="1:8" ht="18">
      <c r="A12" s="56"/>
      <c r="B12" s="52"/>
      <c r="C12" s="52"/>
      <c r="D12" s="52"/>
      <c r="E12" s="52"/>
      <c r="F12" s="53"/>
      <c r="G12" s="54"/>
    </row>
    <row r="13" spans="1:8" ht="18">
      <c r="A13" s="56"/>
      <c r="B13" s="52"/>
      <c r="C13" s="52"/>
      <c r="D13" s="52"/>
      <c r="E13" s="52"/>
      <c r="F13" s="53"/>
      <c r="G13" s="54"/>
    </row>
    <row r="14" spans="1:8" ht="18">
      <c r="A14" s="56"/>
      <c r="B14" s="52"/>
      <c r="C14" s="52"/>
      <c r="D14" s="52"/>
      <c r="E14" s="52"/>
      <c r="F14" s="53"/>
      <c r="G14" s="54"/>
    </row>
    <row r="15" spans="1:8" ht="18.75" thickBot="1">
      <c r="A15" s="58"/>
      <c r="B15" s="59"/>
      <c r="C15" s="59"/>
      <c r="D15" s="59"/>
      <c r="E15" s="59"/>
      <c r="F15" s="60"/>
      <c r="G15" s="61"/>
    </row>
    <row r="16" spans="1:8" ht="18.75">
      <c r="A16" s="62" t="s">
        <v>31</v>
      </c>
      <c r="B16" s="63"/>
      <c r="C16" s="64" t="s">
        <v>32</v>
      </c>
      <c r="D16" s="63"/>
      <c r="E16" s="63"/>
      <c r="F16" s="65"/>
      <c r="G16" s="134"/>
      <c r="H16" s="135"/>
    </row>
    <row r="17" spans="1:13" ht="18.75">
      <c r="A17" s="66"/>
      <c r="B17" s="67"/>
      <c r="C17" s="68" t="s">
        <v>33</v>
      </c>
      <c r="D17" s="67"/>
      <c r="E17" s="67"/>
      <c r="F17" s="69"/>
      <c r="G17" s="134"/>
      <c r="H17" s="135"/>
    </row>
    <row r="18" spans="1:13" ht="56.25">
      <c r="A18" s="70" t="s">
        <v>34</v>
      </c>
      <c r="B18" s="71" t="s">
        <v>35</v>
      </c>
      <c r="C18" s="72" t="s">
        <v>36</v>
      </c>
      <c r="D18" s="72" t="s">
        <v>37</v>
      </c>
      <c r="E18" s="72" t="s">
        <v>38</v>
      </c>
      <c r="F18" s="133" t="s">
        <v>40</v>
      </c>
      <c r="G18" s="72"/>
      <c r="H18" s="72" t="s">
        <v>36</v>
      </c>
      <c r="I18" s="72" t="s">
        <v>37</v>
      </c>
      <c r="J18" s="72" t="s">
        <v>38</v>
      </c>
      <c r="K18" s="133" t="s">
        <v>48</v>
      </c>
      <c r="L18" s="133"/>
      <c r="M18" s="153" t="s">
        <v>59</v>
      </c>
    </row>
    <row r="19" spans="1:13" ht="18">
      <c r="A19" s="52" t="s">
        <v>61</v>
      </c>
      <c r="B19" s="125" t="s">
        <v>43</v>
      </c>
      <c r="C19" s="211">
        <v>150000</v>
      </c>
      <c r="D19" s="187">
        <f>+C19*0.34</f>
        <v>51000.000000000007</v>
      </c>
      <c r="E19" s="187">
        <f>+C19+D19</f>
        <v>201000</v>
      </c>
      <c r="F19" s="188">
        <f>+E19/2080</f>
        <v>96.634615384615387</v>
      </c>
      <c r="G19" s="136"/>
      <c r="H19" s="76">
        <f>+C19*1.03</f>
        <v>154500</v>
      </c>
      <c r="I19" s="76">
        <f t="shared" ref="I19:I21" si="0">+H19*0.34</f>
        <v>52530.000000000007</v>
      </c>
      <c r="J19" s="76">
        <f>+H19+I19</f>
        <v>207030</v>
      </c>
      <c r="K19" s="138">
        <f>+J19/2080</f>
        <v>99.53365384615384</v>
      </c>
      <c r="L19" s="138"/>
      <c r="M19" s="154">
        <f>AVERAGE(F19,K19)</f>
        <v>98.084134615384613</v>
      </c>
    </row>
    <row r="20" spans="1:13" ht="18">
      <c r="A20" s="125" t="s">
        <v>61</v>
      </c>
      <c r="B20" s="125" t="s">
        <v>45</v>
      </c>
      <c r="C20" s="187">
        <v>90000</v>
      </c>
      <c r="D20" s="187">
        <f t="shared" ref="D20:D21" si="1">+C20*0.34</f>
        <v>30600.000000000004</v>
      </c>
      <c r="E20" s="187">
        <f>+C20+D20</f>
        <v>120600</v>
      </c>
      <c r="F20" s="188">
        <f>+E20/2080</f>
        <v>57.980769230769234</v>
      </c>
      <c r="G20" s="137"/>
      <c r="H20" s="76">
        <f>+C20*1.03</f>
        <v>92700</v>
      </c>
      <c r="I20" s="76">
        <f t="shared" si="0"/>
        <v>31518.000000000004</v>
      </c>
      <c r="J20" s="76">
        <f>+H20+I20</f>
        <v>124218</v>
      </c>
      <c r="K20" s="138">
        <f>+J20/2080</f>
        <v>59.720192307692308</v>
      </c>
      <c r="L20" s="138"/>
      <c r="M20" s="154">
        <f>AVERAGE(F20,K20)</f>
        <v>58.850480769230771</v>
      </c>
    </row>
    <row r="21" spans="1:13" ht="18">
      <c r="A21" s="125" t="s">
        <v>61</v>
      </c>
      <c r="B21" s="125" t="s">
        <v>44</v>
      </c>
      <c r="C21" s="187">
        <v>60000</v>
      </c>
      <c r="D21" s="187">
        <f t="shared" si="1"/>
        <v>20400</v>
      </c>
      <c r="E21" s="187">
        <f>+C21+D21</f>
        <v>80400</v>
      </c>
      <c r="F21" s="188">
        <f>+E21/2080</f>
        <v>38.653846153846153</v>
      </c>
      <c r="G21" s="136"/>
      <c r="H21" s="76">
        <f>+C21*1.03</f>
        <v>61800</v>
      </c>
      <c r="I21" s="76">
        <f t="shared" si="0"/>
        <v>21012</v>
      </c>
      <c r="J21" s="76">
        <f>+H21+I21</f>
        <v>82812</v>
      </c>
      <c r="K21" s="138">
        <f>+J21/2080</f>
        <v>39.813461538461539</v>
      </c>
      <c r="L21" s="138"/>
      <c r="M21" s="154">
        <f>AVERAGE(F21,K21)</f>
        <v>39.233653846153842</v>
      </c>
    </row>
    <row r="22" spans="1:13" ht="18">
      <c r="A22" s="125"/>
      <c r="B22" s="125"/>
      <c r="C22" s="76"/>
      <c r="D22" s="76"/>
      <c r="E22" s="76"/>
      <c r="F22" s="84"/>
      <c r="G22" s="136"/>
      <c r="H22" s="135"/>
    </row>
    <row r="23" spans="1:13" ht="18">
      <c r="A23" s="125"/>
      <c r="B23" s="125"/>
      <c r="C23" s="76"/>
      <c r="D23" s="76"/>
      <c r="E23" s="76"/>
      <c r="F23" s="84"/>
      <c r="G23" s="136"/>
      <c r="H23" s="135"/>
    </row>
    <row r="24" spans="1:13" ht="18">
      <c r="A24" s="125"/>
      <c r="B24" s="125"/>
      <c r="C24" s="76"/>
      <c r="D24" s="76"/>
      <c r="E24" s="76"/>
      <c r="F24" s="84"/>
      <c r="G24" s="136"/>
      <c r="H24" s="135"/>
    </row>
    <row r="25" spans="1:13" ht="18">
      <c r="A25" s="74"/>
      <c r="B25" s="77"/>
      <c r="C25" s="78"/>
      <c r="D25" s="78"/>
      <c r="E25" s="78"/>
      <c r="F25" s="112"/>
      <c r="G25" s="80"/>
    </row>
    <row r="26" spans="1:13" ht="18">
      <c r="A26" s="113" t="s">
        <v>42</v>
      </c>
      <c r="B26" s="77"/>
      <c r="C26" s="78"/>
      <c r="D26" s="78"/>
      <c r="E26" s="78"/>
      <c r="F26" s="112"/>
      <c r="G26" s="80"/>
    </row>
    <row r="27" spans="1:13" ht="18">
      <c r="A27" s="52" t="s">
        <v>61</v>
      </c>
      <c r="B27" s="75" t="s">
        <v>39</v>
      </c>
      <c r="C27" s="76">
        <f>+C19</f>
        <v>150000</v>
      </c>
      <c r="D27" s="76">
        <f>+C27*0.34</f>
        <v>51000.000000000007</v>
      </c>
      <c r="E27" s="76">
        <f>+C27+D27</f>
        <v>201000</v>
      </c>
      <c r="F27" s="114">
        <f>+E27/2080*0</f>
        <v>0</v>
      </c>
      <c r="G27" s="80"/>
    </row>
    <row r="28" spans="1:13" ht="18">
      <c r="A28" s="155" t="str">
        <f>+A20</f>
        <v>TBN</v>
      </c>
      <c r="B28" s="125" t="s">
        <v>45</v>
      </c>
      <c r="C28" s="76">
        <f>+C20</f>
        <v>90000</v>
      </c>
      <c r="D28" s="76">
        <f>+C28*0.34</f>
        <v>30600.000000000004</v>
      </c>
      <c r="E28" s="76">
        <f>+C28+D28</f>
        <v>120600</v>
      </c>
      <c r="F28" s="114">
        <f>+E28/2080*0</f>
        <v>0</v>
      </c>
      <c r="G28" s="80"/>
    </row>
    <row r="29" spans="1:13" ht="18">
      <c r="A29" s="155" t="str">
        <f>+A21</f>
        <v>TBN</v>
      </c>
      <c r="B29" s="125" t="s">
        <v>44</v>
      </c>
      <c r="C29" s="76">
        <f>+C21</f>
        <v>60000</v>
      </c>
      <c r="D29" s="76">
        <f>+C29*0.34</f>
        <v>20400</v>
      </c>
      <c r="E29" s="76">
        <f>+C29+D29</f>
        <v>80400</v>
      </c>
      <c r="F29" s="114">
        <f>+E29/2080*0</f>
        <v>0</v>
      </c>
      <c r="G29" s="80"/>
    </row>
    <row r="30" spans="1:13" ht="18">
      <c r="A30" s="81"/>
      <c r="B30" s="75"/>
      <c r="C30" s="79"/>
      <c r="D30" s="78"/>
      <c r="E30" s="78"/>
      <c r="F30" s="112"/>
      <c r="G30" s="80"/>
    </row>
    <row r="31" spans="1:13" ht="18">
      <c r="A31" s="81"/>
      <c r="B31" s="75"/>
      <c r="C31" s="112"/>
      <c r="D31" s="112"/>
      <c r="E31" s="112"/>
      <c r="F31" s="112">
        <f>SUM(F27:F30)</f>
        <v>0</v>
      </c>
      <c r="G31" s="80"/>
    </row>
    <row r="32" spans="1:13" ht="18">
      <c r="A32" s="81"/>
      <c r="B32" s="75"/>
      <c r="C32" s="80"/>
      <c r="D32" s="93"/>
      <c r="E32" s="93"/>
      <c r="F32" s="82"/>
      <c r="G32" s="80"/>
    </row>
    <row r="33" spans="1:7" ht="18">
      <c r="A33" s="81"/>
      <c r="B33" s="75"/>
      <c r="C33" s="75"/>
      <c r="D33" s="75"/>
      <c r="E33" s="75"/>
      <c r="F33" s="82"/>
      <c r="G33" s="80"/>
    </row>
    <row r="34" spans="1:7" ht="18">
      <c r="A34" s="83"/>
      <c r="B34" s="77"/>
      <c r="C34" s="77"/>
      <c r="D34" s="77"/>
      <c r="E34" s="77"/>
      <c r="F34" s="84"/>
      <c r="G34" s="85"/>
    </row>
    <row r="35" spans="1:7" ht="18">
      <c r="A35" s="86"/>
      <c r="B35" s="77"/>
      <c r="C35" s="77"/>
      <c r="D35" s="77"/>
      <c r="E35" s="77"/>
      <c r="F35" s="84"/>
      <c r="G35" s="85"/>
    </row>
    <row r="36" spans="1:7" ht="18">
      <c r="A36" s="86"/>
      <c r="B36" s="77"/>
      <c r="C36" s="77"/>
      <c r="D36" s="77"/>
      <c r="E36" s="77"/>
      <c r="F36" s="84"/>
      <c r="G36" s="85"/>
    </row>
    <row r="37" spans="1:7" ht="18">
      <c r="A37" s="86"/>
      <c r="B37" s="77"/>
      <c r="C37" s="77"/>
      <c r="D37" s="77"/>
      <c r="E37" s="77"/>
      <c r="F37" s="84"/>
      <c r="G37" s="85"/>
    </row>
    <row r="38" spans="1:7" ht="18">
      <c r="A38" s="86"/>
      <c r="B38" s="77"/>
      <c r="C38" s="77"/>
      <c r="D38" s="77"/>
      <c r="E38" s="77"/>
      <c r="F38" s="84"/>
      <c r="G38" s="85"/>
    </row>
    <row r="39" spans="1:7" ht="18">
      <c r="A39" s="86"/>
      <c r="B39" s="77"/>
      <c r="C39" s="77"/>
      <c r="D39" s="77"/>
      <c r="E39" s="77"/>
      <c r="F39" s="84"/>
      <c r="G39" s="85"/>
    </row>
    <row r="40" spans="1:7" ht="18">
      <c r="A40" s="86"/>
      <c r="B40" s="77"/>
      <c r="C40" s="77"/>
      <c r="D40" s="77"/>
      <c r="E40" s="77"/>
      <c r="F40" s="84"/>
      <c r="G40" s="85"/>
    </row>
    <row r="41" spans="1:7" ht="18">
      <c r="A41" s="86"/>
      <c r="B41" s="77"/>
      <c r="C41" s="77"/>
      <c r="D41" s="77"/>
      <c r="E41" s="77"/>
      <c r="F41" s="84"/>
      <c r="G41" s="85"/>
    </row>
    <row r="42" spans="1:7" ht="18">
      <c r="A42" s="86"/>
      <c r="B42" s="77"/>
      <c r="C42" s="77"/>
      <c r="D42" s="77"/>
      <c r="E42" s="77"/>
      <c r="F42" s="84"/>
      <c r="G42" s="85"/>
    </row>
    <row r="43" spans="1:7" ht="18">
      <c r="A43" s="86"/>
      <c r="B43" s="77"/>
      <c r="C43" s="77"/>
      <c r="D43" s="77"/>
      <c r="E43" s="77"/>
      <c r="F43" s="84"/>
      <c r="G43" s="85"/>
    </row>
    <row r="44" spans="1:7" ht="18">
      <c r="A44" s="86"/>
      <c r="B44" s="77"/>
      <c r="C44" s="77"/>
      <c r="D44" s="77"/>
      <c r="E44" s="77"/>
      <c r="F44" s="84"/>
      <c r="G44" s="85"/>
    </row>
    <row r="45" spans="1:7" ht="18">
      <c r="A45" s="86"/>
      <c r="B45" s="77"/>
      <c r="C45" s="77"/>
      <c r="D45" s="77"/>
      <c r="E45" s="77"/>
      <c r="F45" s="84"/>
      <c r="G45" s="85"/>
    </row>
    <row r="46" spans="1:7" ht="18">
      <c r="A46" s="86"/>
      <c r="B46" s="87"/>
      <c r="C46" s="77"/>
      <c r="D46" s="77"/>
      <c r="E46" s="77"/>
      <c r="F46" s="88"/>
      <c r="G46" s="89"/>
    </row>
    <row r="47" spans="1:7" ht="18">
      <c r="A47" s="86"/>
      <c r="B47" s="77"/>
      <c r="C47" s="77"/>
      <c r="D47" s="77"/>
      <c r="E47" s="77"/>
      <c r="F47" s="77"/>
      <c r="G47" s="77"/>
    </row>
    <row r="48" spans="1:7" ht="18">
      <c r="A48" s="86"/>
      <c r="B48" s="77"/>
      <c r="C48" s="87"/>
      <c r="D48" s="90"/>
      <c r="E48" s="90"/>
      <c r="F48" s="88"/>
      <c r="G48" s="85"/>
    </row>
    <row r="49" spans="1:7" ht="18">
      <c r="A49" s="83"/>
      <c r="B49" s="77"/>
      <c r="C49" s="87"/>
      <c r="D49" s="91"/>
      <c r="E49" s="91"/>
      <c r="F49" s="92"/>
      <c r="G49" s="85"/>
    </row>
    <row r="50" spans="1:7" ht="18">
      <c r="A50" s="86"/>
      <c r="B50" s="77"/>
      <c r="C50" s="77"/>
      <c r="D50" s="73"/>
      <c r="E50" s="73"/>
      <c r="F50" s="84"/>
      <c r="G50" s="85"/>
    </row>
    <row r="51" spans="1:7" ht="18">
      <c r="A51" s="86"/>
      <c r="B51" s="77"/>
      <c r="C51" s="77"/>
      <c r="D51" s="73"/>
      <c r="E51" s="73"/>
      <c r="F51" s="84"/>
      <c r="G51" s="76"/>
    </row>
    <row r="52" spans="1:7" ht="18">
      <c r="A52" s="86"/>
      <c r="B52" s="77"/>
      <c r="C52" s="77"/>
      <c r="D52" s="73"/>
      <c r="E52" s="73"/>
      <c r="F52" s="84"/>
      <c r="G52" s="76"/>
    </row>
    <row r="53" spans="1:7" ht="18">
      <c r="A53" s="86"/>
      <c r="B53" s="77"/>
      <c r="C53" s="77"/>
      <c r="D53" s="73"/>
      <c r="E53" s="73"/>
      <c r="F53" s="84"/>
      <c r="G53" s="85"/>
    </row>
    <row r="54" spans="1:7" ht="18">
      <c r="A54" s="86"/>
      <c r="B54" s="77"/>
      <c r="C54" s="77"/>
      <c r="D54" s="73"/>
      <c r="E54" s="73"/>
      <c r="F54" s="84"/>
      <c r="G54" s="85"/>
    </row>
    <row r="55" spans="1:7" ht="18">
      <c r="A55" s="86"/>
      <c r="B55" s="77"/>
      <c r="C55" s="77"/>
      <c r="D55" s="73"/>
      <c r="E55" s="73"/>
      <c r="F55" s="84"/>
      <c r="G55" s="85"/>
    </row>
    <row r="56" spans="1:7" ht="18">
      <c r="A56" s="86"/>
      <c r="B56" s="77"/>
      <c r="C56" s="77"/>
      <c r="D56" s="73"/>
      <c r="E56" s="73"/>
      <c r="F56" s="84"/>
      <c r="G56" s="85"/>
    </row>
    <row r="57" spans="1:7" ht="18">
      <c r="A57" s="86"/>
      <c r="B57" s="77"/>
      <c r="C57" s="77"/>
      <c r="D57" s="73"/>
      <c r="E57" s="73"/>
      <c r="F57" s="84"/>
      <c r="G57" s="85"/>
    </row>
    <row r="58" spans="1:7" ht="18">
      <c r="A58" s="86"/>
      <c r="B58" s="77"/>
      <c r="C58" s="77"/>
      <c r="D58" s="73"/>
      <c r="E58" s="73"/>
      <c r="F58" s="84"/>
      <c r="G58" s="85"/>
    </row>
    <row r="59" spans="1:7" ht="18">
      <c r="A59" s="86"/>
      <c r="B59" s="77"/>
      <c r="C59" s="77"/>
      <c r="D59" s="73"/>
      <c r="E59" s="73"/>
      <c r="F59" s="84"/>
      <c r="G59" s="311"/>
    </row>
    <row r="60" spans="1:7" ht="18">
      <c r="A60" s="86"/>
      <c r="B60" s="77"/>
      <c r="C60" s="77"/>
      <c r="D60" s="73"/>
      <c r="E60" s="73"/>
      <c r="F60" s="84"/>
      <c r="G60" s="311"/>
    </row>
    <row r="61" spans="1:7" ht="18">
      <c r="A61" s="86"/>
      <c r="B61" s="77"/>
      <c r="C61" s="77"/>
      <c r="D61" s="73"/>
      <c r="E61" s="73"/>
      <c r="F61" s="84"/>
      <c r="G61" s="311"/>
    </row>
    <row r="62" spans="1:7" ht="18">
      <c r="A62" s="86"/>
      <c r="B62" s="77"/>
      <c r="C62" s="77"/>
      <c r="D62" s="73"/>
      <c r="E62" s="73"/>
      <c r="F62" s="84"/>
      <c r="G62" s="85"/>
    </row>
    <row r="63" spans="1:7" ht="18">
      <c r="A63" s="86"/>
      <c r="B63" s="77"/>
      <c r="C63" s="77"/>
      <c r="D63" s="73"/>
      <c r="E63" s="73"/>
      <c r="F63" s="84"/>
      <c r="G63" s="76"/>
    </row>
    <row r="64" spans="1:7" ht="18">
      <c r="A64" s="86"/>
      <c r="B64" s="77"/>
      <c r="C64" s="77"/>
      <c r="D64" s="73"/>
      <c r="E64" s="73"/>
      <c r="F64" s="84"/>
      <c r="G64" s="85"/>
    </row>
    <row r="65" spans="1:7" ht="18">
      <c r="A65" s="86"/>
      <c r="B65" s="87"/>
      <c r="C65" s="77"/>
      <c r="D65" s="73"/>
      <c r="E65" s="73"/>
      <c r="F65" s="88"/>
      <c r="G65" s="89"/>
    </row>
    <row r="66" spans="1:7" ht="18">
      <c r="A66" s="86"/>
      <c r="B66" s="77"/>
      <c r="C66" s="77"/>
      <c r="D66" s="73"/>
      <c r="E66" s="73"/>
      <c r="F66" s="84"/>
      <c r="G66" s="85"/>
    </row>
    <row r="67" spans="1:7" ht="18">
      <c r="A67" s="86"/>
      <c r="B67" s="77"/>
      <c r="C67" s="77"/>
      <c r="D67" s="77"/>
      <c r="E67" s="77"/>
      <c r="F67" s="93"/>
      <c r="G67" s="94"/>
    </row>
    <row r="68" spans="1:7" ht="18">
      <c r="A68" s="86"/>
      <c r="B68" s="77"/>
      <c r="C68" s="77"/>
      <c r="D68" s="95"/>
      <c r="E68" s="95"/>
      <c r="F68" s="84"/>
      <c r="G68" s="76"/>
    </row>
    <row r="69" spans="1:7" ht="18">
      <c r="A69" s="86"/>
      <c r="B69" s="77"/>
      <c r="C69" s="77"/>
      <c r="D69" s="95"/>
      <c r="E69" s="95"/>
      <c r="F69" s="84"/>
      <c r="G69" s="85"/>
    </row>
    <row r="70" spans="1:7" ht="18">
      <c r="A70" s="86"/>
      <c r="B70" s="77"/>
      <c r="C70" s="77"/>
      <c r="D70" s="95"/>
      <c r="E70" s="95"/>
      <c r="F70" s="84"/>
      <c r="G70" s="85"/>
    </row>
    <row r="71" spans="1:7" ht="18">
      <c r="A71" s="86"/>
      <c r="B71" s="77"/>
      <c r="C71" s="77"/>
      <c r="D71" s="95"/>
      <c r="E71" s="95"/>
      <c r="F71" s="84"/>
      <c r="G71" s="76"/>
    </row>
    <row r="72" spans="1:7" ht="18">
      <c r="A72" s="86"/>
      <c r="B72" s="77"/>
      <c r="C72" s="77"/>
      <c r="D72" s="95"/>
      <c r="E72" s="95"/>
      <c r="F72" s="84"/>
      <c r="G72" s="85"/>
    </row>
    <row r="73" spans="1:7" ht="18">
      <c r="A73" s="86"/>
      <c r="B73" s="77"/>
      <c r="C73" s="77"/>
      <c r="D73" s="73"/>
      <c r="E73" s="73"/>
      <c r="F73" s="84"/>
      <c r="G73" s="85"/>
    </row>
    <row r="74" spans="1:7" ht="18">
      <c r="A74" s="86"/>
      <c r="B74" s="87"/>
      <c r="C74" s="77"/>
      <c r="D74" s="77"/>
      <c r="E74" s="77"/>
      <c r="F74" s="96"/>
      <c r="G74" s="89"/>
    </row>
    <row r="75" spans="1:7" ht="18">
      <c r="A75" s="86"/>
      <c r="B75" s="77"/>
      <c r="C75" s="77"/>
      <c r="D75" s="77"/>
      <c r="E75" s="77"/>
      <c r="F75" s="93"/>
      <c r="G75" s="89"/>
    </row>
    <row r="76" spans="1:7" ht="18">
      <c r="A76" s="86"/>
      <c r="B76" s="77"/>
      <c r="C76" s="77"/>
      <c r="D76" s="77"/>
      <c r="E76" s="77"/>
      <c r="F76" s="93"/>
      <c r="G76" s="85"/>
    </row>
    <row r="77" spans="1:7" ht="18">
      <c r="A77" s="86"/>
      <c r="B77" s="77"/>
      <c r="C77" s="77"/>
      <c r="D77" s="73"/>
      <c r="E77" s="73"/>
      <c r="F77" s="84"/>
      <c r="G77" s="85"/>
    </row>
    <row r="78" spans="1:7" ht="18">
      <c r="A78" s="86"/>
      <c r="B78" s="77"/>
      <c r="C78" s="77"/>
      <c r="D78" s="73"/>
      <c r="E78" s="73"/>
      <c r="F78" s="84"/>
      <c r="G78" s="85"/>
    </row>
    <row r="79" spans="1:7" ht="18">
      <c r="A79" s="86"/>
      <c r="B79" s="77"/>
      <c r="C79" s="77"/>
      <c r="D79" s="73"/>
      <c r="E79" s="73"/>
      <c r="F79" s="84"/>
      <c r="G79" s="85"/>
    </row>
    <row r="80" spans="1:7" ht="18">
      <c r="A80" s="86"/>
      <c r="B80" s="77"/>
      <c r="C80" s="77"/>
      <c r="D80" s="73"/>
      <c r="E80" s="73"/>
      <c r="F80" s="84"/>
      <c r="G80" s="85"/>
    </row>
    <row r="81" spans="1:7" ht="18">
      <c r="A81" s="86"/>
      <c r="B81" s="77"/>
      <c r="C81" s="77"/>
      <c r="D81" s="73"/>
      <c r="E81" s="73"/>
      <c r="F81" s="84"/>
      <c r="G81" s="85"/>
    </row>
    <row r="82" spans="1:7" ht="18">
      <c r="A82" s="97"/>
      <c r="B82" s="77"/>
      <c r="C82" s="98"/>
      <c r="D82" s="73"/>
      <c r="E82" s="73"/>
      <c r="F82" s="84"/>
      <c r="G82" s="85"/>
    </row>
    <row r="83" spans="1:7" ht="18">
      <c r="A83" s="86"/>
      <c r="B83" s="77"/>
      <c r="C83" s="77"/>
      <c r="D83" s="73"/>
      <c r="E83" s="73"/>
      <c r="F83" s="84"/>
      <c r="G83" s="85"/>
    </row>
    <row r="84" spans="1:7" ht="18">
      <c r="A84" s="86"/>
      <c r="B84" s="77"/>
      <c r="C84" s="77"/>
      <c r="D84" s="77"/>
      <c r="E84" s="77"/>
      <c r="F84" s="93"/>
      <c r="G84" s="85"/>
    </row>
    <row r="85" spans="1:7" ht="18">
      <c r="A85" s="86"/>
      <c r="B85" s="87"/>
      <c r="C85" s="77"/>
      <c r="D85" s="77"/>
      <c r="E85" s="77"/>
      <c r="F85" s="96"/>
      <c r="G85" s="89"/>
    </row>
    <row r="86" spans="1:7" ht="18">
      <c r="A86" s="86"/>
      <c r="B86" s="77"/>
      <c r="C86" s="77"/>
      <c r="D86" s="77"/>
      <c r="E86" s="77"/>
      <c r="F86" s="93"/>
      <c r="G86" s="85"/>
    </row>
    <row r="87" spans="1:7" ht="18">
      <c r="A87" s="86"/>
      <c r="B87" s="77"/>
      <c r="C87" s="99"/>
      <c r="D87" s="99"/>
      <c r="E87" s="99"/>
      <c r="F87" s="84"/>
      <c r="G87" s="76"/>
    </row>
    <row r="88" spans="1:7" ht="18">
      <c r="A88" s="86"/>
      <c r="B88" s="77"/>
      <c r="C88" s="77"/>
      <c r="D88" s="77"/>
      <c r="E88" s="77"/>
      <c r="F88" s="93"/>
      <c r="G88" s="85"/>
    </row>
    <row r="89" spans="1:7" ht="18">
      <c r="A89" s="86"/>
      <c r="B89" s="87"/>
      <c r="C89" s="77"/>
      <c r="D89" s="77"/>
      <c r="E89" s="77"/>
      <c r="F89" s="96"/>
      <c r="G89" s="89"/>
    </row>
    <row r="90" spans="1:7" ht="18">
      <c r="A90" s="86"/>
      <c r="B90" s="77"/>
      <c r="C90" s="77"/>
      <c r="D90" s="77"/>
      <c r="E90" s="77"/>
      <c r="F90" s="93"/>
      <c r="G90" s="85"/>
    </row>
    <row r="91" spans="1:7" ht="18">
      <c r="A91" s="86"/>
      <c r="B91" s="77"/>
      <c r="C91" s="77"/>
      <c r="D91" s="77"/>
      <c r="E91" s="77"/>
      <c r="F91" s="93"/>
      <c r="G91" s="85"/>
    </row>
    <row r="92" spans="1:7" ht="18">
      <c r="A92" s="86"/>
      <c r="B92" s="77"/>
      <c r="C92" s="77"/>
      <c r="D92" s="77"/>
      <c r="E92" s="77"/>
      <c r="F92" s="93"/>
      <c r="G92" s="85"/>
    </row>
    <row r="93" spans="1:7" ht="18">
      <c r="A93" s="86"/>
      <c r="B93" s="77"/>
      <c r="C93" s="77"/>
      <c r="D93" s="77"/>
      <c r="E93" s="77"/>
      <c r="F93" s="93"/>
      <c r="G93" s="85"/>
    </row>
    <row r="94" spans="1:7" ht="18">
      <c r="A94" s="86"/>
      <c r="B94" s="77"/>
      <c r="C94" s="77"/>
      <c r="D94" s="77"/>
      <c r="E94" s="77"/>
      <c r="F94" s="93"/>
      <c r="G94" s="85"/>
    </row>
    <row r="95" spans="1:7" ht="18">
      <c r="A95" s="86"/>
      <c r="B95" s="77"/>
      <c r="C95" s="77"/>
      <c r="D95" s="77"/>
      <c r="E95" s="77"/>
      <c r="F95" s="93"/>
      <c r="G95" s="85"/>
    </row>
    <row r="96" spans="1:7" ht="18">
      <c r="A96" s="86"/>
      <c r="B96" s="77"/>
      <c r="C96" s="77"/>
      <c r="D96" s="77"/>
      <c r="E96" s="77"/>
      <c r="F96" s="93"/>
      <c r="G96" s="85"/>
    </row>
    <row r="97" spans="1:7" ht="18">
      <c r="A97" s="86"/>
      <c r="B97" s="77"/>
      <c r="C97" s="77"/>
      <c r="D97" s="77"/>
      <c r="E97" s="77"/>
      <c r="F97" s="93"/>
      <c r="G97" s="85"/>
    </row>
    <row r="98" spans="1:7" ht="18">
      <c r="A98" s="86"/>
      <c r="B98" s="77"/>
      <c r="C98" s="77"/>
      <c r="D98" s="77"/>
      <c r="E98" s="77"/>
      <c r="F98" s="93"/>
      <c r="G98" s="85"/>
    </row>
    <row r="99" spans="1:7" ht="18">
      <c r="A99" s="86"/>
      <c r="B99" s="77"/>
      <c r="C99" s="77"/>
      <c r="D99" s="77"/>
      <c r="E99" s="77"/>
      <c r="F99" s="93"/>
      <c r="G99" s="85"/>
    </row>
    <row r="100" spans="1:7" ht="18">
      <c r="A100" s="86"/>
      <c r="B100" s="77"/>
      <c r="C100" s="77"/>
      <c r="D100" s="77"/>
      <c r="E100" s="77"/>
      <c r="F100" s="93"/>
      <c r="G100" s="85"/>
    </row>
    <row r="101" spans="1:7" ht="18">
      <c r="A101" s="86"/>
      <c r="B101" s="77"/>
      <c r="C101" s="77"/>
      <c r="D101" s="77"/>
      <c r="E101" s="77"/>
      <c r="F101" s="93"/>
      <c r="G101" s="85"/>
    </row>
    <row r="102" spans="1:7" ht="18">
      <c r="A102" s="86"/>
      <c r="B102" s="77"/>
      <c r="C102" s="77"/>
      <c r="D102" s="77"/>
      <c r="E102" s="77"/>
      <c r="F102" s="93"/>
      <c r="G102" s="85"/>
    </row>
    <row r="103" spans="1:7" ht="18">
      <c r="A103" s="86"/>
      <c r="B103" s="77"/>
      <c r="C103" s="77"/>
      <c r="D103" s="77"/>
      <c r="E103" s="77"/>
      <c r="F103" s="96"/>
      <c r="G103" s="89"/>
    </row>
    <row r="104" spans="1:7" ht="18">
      <c r="A104" s="86"/>
      <c r="B104" s="77"/>
      <c r="C104" s="77"/>
      <c r="D104" s="77"/>
      <c r="E104" s="77"/>
      <c r="F104" s="93"/>
      <c r="G104" s="85"/>
    </row>
    <row r="105" spans="1:7" ht="18">
      <c r="A105" s="86"/>
      <c r="B105" s="77"/>
      <c r="C105" s="77"/>
      <c r="D105" s="85"/>
      <c r="E105" s="85"/>
      <c r="F105" s="93"/>
      <c r="G105" s="85"/>
    </row>
    <row r="106" spans="1:7" ht="18">
      <c r="A106" s="77"/>
      <c r="B106" s="77"/>
      <c r="C106" s="77"/>
      <c r="D106" s="77"/>
      <c r="E106" s="77"/>
      <c r="F106" s="93"/>
      <c r="G106" s="85"/>
    </row>
    <row r="107" spans="1:7" ht="18">
      <c r="A107" s="86"/>
      <c r="B107" s="77"/>
      <c r="C107" s="77"/>
      <c r="D107" s="77"/>
      <c r="E107" s="77"/>
      <c r="F107" s="93"/>
      <c r="G107" s="85"/>
    </row>
    <row r="108" spans="1:7" ht="18">
      <c r="A108" s="86"/>
      <c r="B108" s="77"/>
      <c r="C108" s="77"/>
      <c r="D108" s="77"/>
      <c r="E108" s="77"/>
      <c r="F108" s="93"/>
      <c r="G108" s="85"/>
    </row>
    <row r="109" spans="1:7" ht="18">
      <c r="A109" s="97"/>
      <c r="B109" s="98"/>
      <c r="C109" s="98"/>
      <c r="D109" s="98"/>
      <c r="E109" s="98"/>
      <c r="F109" s="100"/>
      <c r="G109" s="101"/>
    </row>
    <row r="110" spans="1:7" ht="18">
      <c r="A110" s="86"/>
      <c r="B110" s="77"/>
      <c r="C110" s="77"/>
      <c r="D110" s="77"/>
      <c r="E110" s="77"/>
      <c r="F110" s="96"/>
      <c r="G110" s="89"/>
    </row>
    <row r="111" spans="1:7" ht="18">
      <c r="A111" s="86"/>
      <c r="B111" s="77"/>
      <c r="C111" s="77"/>
      <c r="D111" s="77"/>
      <c r="E111" s="77"/>
      <c r="F111" s="77"/>
      <c r="G111" s="85"/>
    </row>
    <row r="112" spans="1:7" ht="18">
      <c r="A112" s="86"/>
      <c r="B112" s="77"/>
      <c r="C112" s="77"/>
      <c r="D112" s="77"/>
      <c r="E112" s="77"/>
      <c r="F112" s="93"/>
      <c r="G112" s="85"/>
    </row>
    <row r="113" spans="1:7" ht="18">
      <c r="A113" s="83"/>
      <c r="B113" s="77"/>
      <c r="C113" s="77"/>
      <c r="D113" s="77"/>
      <c r="E113" s="77"/>
      <c r="F113" s="93"/>
      <c r="G113" s="85"/>
    </row>
    <row r="114" spans="1:7" ht="18">
      <c r="A114" s="86"/>
      <c r="B114" s="77"/>
      <c r="C114" s="77"/>
      <c r="D114" s="77"/>
      <c r="E114" s="77"/>
      <c r="F114" s="85"/>
      <c r="G114" s="85"/>
    </row>
    <row r="115" spans="1:7" ht="18">
      <c r="A115" s="86"/>
      <c r="B115" s="77"/>
      <c r="C115" s="77"/>
      <c r="D115" s="77"/>
      <c r="E115" s="77"/>
      <c r="F115" s="85"/>
      <c r="G115" s="85"/>
    </row>
    <row r="116" spans="1:7" ht="18">
      <c r="A116" s="86"/>
      <c r="B116" s="77"/>
      <c r="C116" s="77"/>
      <c r="D116" s="77"/>
      <c r="E116" s="77"/>
      <c r="F116" s="96"/>
      <c r="G116" s="85"/>
    </row>
    <row r="117" spans="1:7" ht="18">
      <c r="A117" s="86"/>
      <c r="B117" s="77"/>
      <c r="C117" s="77"/>
      <c r="D117" s="77"/>
      <c r="E117" s="77"/>
      <c r="F117" s="96"/>
      <c r="G117" s="85"/>
    </row>
    <row r="118" spans="1:7" ht="18">
      <c r="A118" s="86"/>
      <c r="B118" s="77"/>
      <c r="C118" s="77"/>
      <c r="D118" s="77"/>
      <c r="E118" s="77"/>
      <c r="F118" s="96"/>
      <c r="G118" s="85"/>
    </row>
    <row r="119" spans="1:7" ht="18">
      <c r="A119" s="86"/>
      <c r="B119" s="77"/>
      <c r="C119" s="77"/>
      <c r="D119" s="77"/>
      <c r="E119" s="77"/>
      <c r="F119" s="96"/>
      <c r="G119" s="85"/>
    </row>
    <row r="120" spans="1:7" ht="18">
      <c r="A120" s="86"/>
      <c r="B120" s="77"/>
      <c r="C120" s="77"/>
      <c r="D120" s="77"/>
      <c r="E120" s="77"/>
      <c r="F120" s="96"/>
      <c r="G120" s="85"/>
    </row>
    <row r="121" spans="1:7" ht="18">
      <c r="A121" s="83"/>
      <c r="B121" s="77"/>
      <c r="C121" s="77"/>
      <c r="D121" s="77"/>
      <c r="E121" s="77"/>
      <c r="F121" s="93"/>
      <c r="G121" s="85"/>
    </row>
    <row r="122" spans="1:7" ht="18">
      <c r="A122" s="86"/>
      <c r="B122" s="77"/>
      <c r="C122" s="77"/>
      <c r="D122" s="77"/>
      <c r="E122" s="77"/>
      <c r="F122" s="93"/>
      <c r="G122" s="85"/>
    </row>
    <row r="123" spans="1:7" ht="18">
      <c r="A123" s="86"/>
      <c r="B123" s="77"/>
      <c r="C123" s="77"/>
      <c r="D123" s="77"/>
      <c r="E123" s="77"/>
      <c r="F123" s="93"/>
      <c r="G123" s="85"/>
    </row>
    <row r="124" spans="1:7" ht="18">
      <c r="A124" s="77"/>
      <c r="B124" s="102"/>
      <c r="C124" s="77"/>
      <c r="D124" s="77"/>
      <c r="E124" s="77"/>
      <c r="F124" s="77"/>
      <c r="G124" s="85"/>
    </row>
    <row r="125" spans="1:7" ht="18">
      <c r="A125" s="77"/>
      <c r="B125" s="102"/>
      <c r="C125" s="77"/>
      <c r="D125" s="77"/>
      <c r="E125" s="77"/>
      <c r="F125" s="77"/>
      <c r="G125" s="85"/>
    </row>
    <row r="126" spans="1:7" ht="18">
      <c r="A126" s="102"/>
      <c r="B126" s="103"/>
      <c r="C126" s="85"/>
      <c r="D126" s="77"/>
      <c r="E126" s="77"/>
      <c r="F126" s="77"/>
      <c r="G126" s="77"/>
    </row>
    <row r="127" spans="1:7" ht="18">
      <c r="A127" s="86"/>
      <c r="B127" s="77"/>
      <c r="C127" s="77"/>
      <c r="D127" s="77"/>
      <c r="E127" s="77"/>
      <c r="F127" s="93"/>
      <c r="G127" s="85"/>
    </row>
    <row r="128" spans="1:7" ht="18">
      <c r="A128" s="83"/>
      <c r="B128" s="77"/>
      <c r="C128" s="77"/>
      <c r="D128" s="77"/>
      <c r="E128" s="77"/>
      <c r="F128" s="93"/>
      <c r="G128" s="85"/>
    </row>
    <row r="129" spans="1:7" ht="18">
      <c r="A129" s="86"/>
      <c r="B129" s="77"/>
      <c r="C129" s="77"/>
      <c r="D129" s="85"/>
      <c r="E129" s="85"/>
      <c r="F129" s="93"/>
      <c r="G129" s="85"/>
    </row>
    <row r="130" spans="1:7" ht="18">
      <c r="A130" s="86"/>
      <c r="B130" s="77"/>
      <c r="C130" s="77"/>
      <c r="D130" s="85"/>
      <c r="E130" s="85"/>
      <c r="F130" s="93"/>
      <c r="G130" s="85"/>
    </row>
    <row r="131" spans="1:7" ht="18">
      <c r="A131" s="86"/>
      <c r="B131" s="77"/>
      <c r="C131" s="77"/>
      <c r="D131" s="85"/>
      <c r="E131" s="85"/>
      <c r="F131" s="93"/>
      <c r="G131" s="85"/>
    </row>
    <row r="132" spans="1:7" ht="18">
      <c r="A132" s="86"/>
      <c r="B132" s="77"/>
      <c r="C132" s="77"/>
      <c r="D132" s="85"/>
      <c r="E132" s="85"/>
      <c r="F132" s="93"/>
      <c r="G132" s="85"/>
    </row>
    <row r="133" spans="1:7" ht="18">
      <c r="A133" s="86"/>
      <c r="B133" s="77"/>
      <c r="C133" s="77"/>
      <c r="D133" s="85"/>
      <c r="E133" s="85"/>
      <c r="F133" s="93"/>
      <c r="G133" s="85"/>
    </row>
    <row r="134" spans="1:7" ht="18">
      <c r="A134" s="86"/>
      <c r="B134" s="87"/>
      <c r="C134" s="77"/>
      <c r="D134" s="89"/>
      <c r="E134" s="89"/>
      <c r="F134" s="93"/>
      <c r="G134" s="85"/>
    </row>
    <row r="135" spans="1:7" ht="18">
      <c r="A135" s="86"/>
      <c r="B135" s="77"/>
      <c r="C135" s="77"/>
      <c r="D135" s="77"/>
      <c r="E135" s="77"/>
      <c r="F135" s="93"/>
      <c r="G135" s="85"/>
    </row>
    <row r="136" spans="1:7" ht="18">
      <c r="A136" s="86"/>
      <c r="B136" s="77"/>
      <c r="C136" s="77"/>
      <c r="D136" s="77"/>
      <c r="E136" s="77"/>
      <c r="F136" s="84"/>
      <c r="G136" s="85"/>
    </row>
    <row r="137" spans="1:7" ht="18">
      <c r="A137" s="83"/>
      <c r="B137" s="77"/>
      <c r="C137" s="77"/>
      <c r="D137" s="104"/>
      <c r="E137" s="104"/>
      <c r="F137" s="104"/>
      <c r="G137" s="85"/>
    </row>
    <row r="138" spans="1:7" ht="18">
      <c r="A138" s="86"/>
      <c r="B138" s="77"/>
      <c r="C138" s="77"/>
      <c r="D138" s="77"/>
      <c r="E138" s="77"/>
      <c r="F138" s="93"/>
      <c r="G138" s="85"/>
    </row>
    <row r="139" spans="1:7" ht="18">
      <c r="A139" s="83"/>
      <c r="B139" s="87"/>
      <c r="C139" s="87"/>
      <c r="D139" s="96"/>
      <c r="E139" s="96"/>
      <c r="F139" s="93"/>
      <c r="G139" s="85"/>
    </row>
    <row r="140" spans="1:7" ht="18">
      <c r="A140" s="86"/>
      <c r="B140" s="77"/>
      <c r="C140" s="77"/>
      <c r="D140" s="77"/>
      <c r="E140" s="77"/>
      <c r="F140" s="93"/>
      <c r="G140" s="85"/>
    </row>
    <row r="141" spans="1:7" ht="18">
      <c r="A141" s="86"/>
      <c r="B141" s="77"/>
      <c r="C141" s="77"/>
      <c r="D141" s="77"/>
      <c r="E141" s="77"/>
      <c r="F141" s="93"/>
      <c r="G141" s="85"/>
    </row>
    <row r="142" spans="1:7" ht="18">
      <c r="A142" s="83"/>
      <c r="B142" s="77"/>
      <c r="C142" s="77"/>
      <c r="D142" s="77"/>
      <c r="E142" s="77"/>
      <c r="F142" s="93"/>
      <c r="G142" s="85"/>
    </row>
    <row r="143" spans="1:7" ht="18">
      <c r="A143" s="86"/>
      <c r="B143" s="77"/>
      <c r="C143" s="77"/>
      <c r="D143" s="105"/>
      <c r="E143" s="105"/>
      <c r="F143" s="93"/>
      <c r="G143" s="85"/>
    </row>
    <row r="144" spans="1:7" ht="18">
      <c r="A144" s="86"/>
      <c r="B144" s="77"/>
      <c r="C144" s="77"/>
      <c r="D144" s="106"/>
      <c r="E144" s="106"/>
      <c r="F144" s="93"/>
      <c r="G144" s="85"/>
    </row>
    <row r="145" spans="1:7" ht="18">
      <c r="A145" s="86"/>
      <c r="B145" s="77"/>
      <c r="C145" s="77"/>
      <c r="D145" s="105"/>
      <c r="E145" s="105"/>
      <c r="F145" s="93"/>
      <c r="G145" s="85"/>
    </row>
    <row r="146" spans="1:7" ht="18">
      <c r="A146" s="86"/>
      <c r="B146" s="77"/>
      <c r="C146" s="77"/>
      <c r="D146" s="77"/>
      <c r="E146" s="77"/>
      <c r="F146" s="93"/>
      <c r="G146" s="85"/>
    </row>
    <row r="147" spans="1:7" ht="18">
      <c r="A147" s="86"/>
      <c r="B147" s="77"/>
      <c r="C147" s="77"/>
      <c r="D147" s="77"/>
      <c r="E147" s="77"/>
      <c r="F147" s="93"/>
      <c r="G147" s="85"/>
    </row>
    <row r="148" spans="1:7" ht="18">
      <c r="A148" s="86"/>
      <c r="B148" s="77"/>
      <c r="C148" s="77"/>
      <c r="D148" s="77"/>
      <c r="E148" s="77"/>
      <c r="F148" s="93"/>
      <c r="G148" s="85"/>
    </row>
    <row r="149" spans="1:7" ht="18">
      <c r="A149" s="86"/>
      <c r="B149" s="77"/>
      <c r="C149" s="77"/>
      <c r="D149" s="77"/>
      <c r="E149" s="77"/>
      <c r="F149" s="93"/>
      <c r="G149" s="85"/>
    </row>
    <row r="150" spans="1:7" ht="18">
      <c r="A150" s="86"/>
      <c r="B150" s="77"/>
      <c r="C150" s="77"/>
      <c r="D150" s="77"/>
      <c r="E150" s="77"/>
      <c r="F150" s="93"/>
      <c r="G150" s="85"/>
    </row>
    <row r="151" spans="1:7" ht="18">
      <c r="A151" s="86"/>
      <c r="B151" s="77"/>
      <c r="C151" s="77"/>
      <c r="D151" s="105"/>
      <c r="E151" s="105"/>
      <c r="F151" s="93"/>
      <c r="G151" s="85"/>
    </row>
    <row r="152" spans="1:7" ht="18">
      <c r="A152" s="86"/>
      <c r="B152" s="77"/>
      <c r="C152" s="77"/>
      <c r="D152" s="77"/>
      <c r="E152" s="77"/>
      <c r="F152" s="93"/>
      <c r="G152" s="85"/>
    </row>
    <row r="153" spans="1:7" ht="18">
      <c r="A153" s="86"/>
      <c r="B153" s="77"/>
      <c r="C153" s="77"/>
      <c r="D153" s="77"/>
      <c r="E153" s="77"/>
      <c r="F153" s="93"/>
      <c r="G153" s="85"/>
    </row>
    <row r="154" spans="1:7" ht="18">
      <c r="A154" s="86"/>
      <c r="B154" s="77"/>
      <c r="C154" s="77"/>
      <c r="D154" s="77"/>
      <c r="E154" s="77"/>
      <c r="F154" s="93"/>
      <c r="G154" s="85"/>
    </row>
    <row r="155" spans="1:7" ht="18">
      <c r="A155" s="86"/>
      <c r="B155" s="77"/>
      <c r="C155" s="77"/>
      <c r="D155" s="77"/>
      <c r="E155" s="77"/>
      <c r="F155" s="93"/>
      <c r="G155" s="85"/>
    </row>
    <row r="156" spans="1:7" ht="18">
      <c r="A156" s="86"/>
      <c r="B156" s="77"/>
      <c r="C156" s="77"/>
      <c r="D156" s="77"/>
      <c r="E156" s="77"/>
      <c r="F156" s="93"/>
      <c r="G156" s="85"/>
    </row>
    <row r="157" spans="1:7" ht="18">
      <c r="A157" s="86"/>
      <c r="B157" s="77"/>
      <c r="C157" s="77"/>
      <c r="D157" s="77"/>
      <c r="E157" s="77"/>
      <c r="F157" s="93"/>
      <c r="G157" s="85"/>
    </row>
    <row r="158" spans="1:7" ht="18">
      <c r="A158" s="86"/>
      <c r="B158" s="77"/>
      <c r="C158" s="77"/>
      <c r="D158" s="77"/>
      <c r="E158" s="77"/>
      <c r="F158" s="93"/>
      <c r="G158" s="85"/>
    </row>
    <row r="159" spans="1:7" ht="18">
      <c r="A159" s="86"/>
      <c r="B159" s="77"/>
      <c r="C159" s="77"/>
      <c r="D159" s="77"/>
      <c r="E159" s="77"/>
      <c r="F159" s="93"/>
      <c r="G159" s="85"/>
    </row>
    <row r="160" spans="1:7" ht="18">
      <c r="A160" s="86"/>
      <c r="B160" s="77"/>
      <c r="C160" s="77"/>
      <c r="D160" s="77"/>
      <c r="E160" s="77"/>
      <c r="F160" s="93"/>
      <c r="G160" s="85"/>
    </row>
    <row r="161" spans="1:7" ht="18">
      <c r="A161" s="86"/>
      <c r="B161" s="77"/>
      <c r="C161" s="77"/>
      <c r="D161" s="77"/>
      <c r="E161" s="77"/>
      <c r="F161" s="93"/>
      <c r="G161" s="85"/>
    </row>
    <row r="162" spans="1:7" ht="18.75">
      <c r="A162" s="107"/>
      <c r="B162" s="108"/>
      <c r="C162" s="77"/>
      <c r="D162" s="77"/>
      <c r="E162" s="77"/>
      <c r="F162" s="93"/>
      <c r="G162" s="85"/>
    </row>
    <row r="163" spans="1:7" ht="18">
      <c r="A163" s="86"/>
      <c r="B163" s="77"/>
      <c r="C163" s="77"/>
      <c r="D163" s="77"/>
      <c r="E163" s="77"/>
      <c r="F163" s="93"/>
      <c r="G163" s="85"/>
    </row>
    <row r="164" spans="1:7" ht="18">
      <c r="A164" s="97"/>
      <c r="B164" s="98"/>
      <c r="C164" s="98"/>
      <c r="D164" s="98"/>
      <c r="E164" s="98"/>
      <c r="F164" s="100"/>
      <c r="G164" s="101"/>
    </row>
    <row r="165" spans="1:7" ht="18">
      <c r="A165" s="97"/>
      <c r="B165" s="98"/>
      <c r="C165" s="98"/>
      <c r="D165" s="98"/>
      <c r="E165" s="98"/>
      <c r="F165" s="100"/>
      <c r="G165" s="101"/>
    </row>
    <row r="166" spans="1:7" ht="18">
      <c r="A166" s="97"/>
      <c r="B166" s="98"/>
      <c r="C166" s="98"/>
      <c r="D166" s="98"/>
      <c r="E166" s="98"/>
      <c r="F166" s="100"/>
      <c r="G166" s="101"/>
    </row>
    <row r="167" spans="1:7" ht="18">
      <c r="A167" s="97"/>
      <c r="B167" s="98"/>
      <c r="C167" s="98"/>
      <c r="D167" s="98"/>
      <c r="E167" s="98"/>
      <c r="F167" s="100"/>
      <c r="G167" s="101"/>
    </row>
    <row r="168" spans="1:7" ht="18">
      <c r="A168" s="97"/>
      <c r="B168" s="98"/>
      <c r="C168" s="98"/>
      <c r="D168" s="98"/>
      <c r="E168" s="98"/>
      <c r="F168" s="100"/>
      <c r="G168" s="101"/>
    </row>
    <row r="169" spans="1:7" ht="18">
      <c r="A169" s="97"/>
      <c r="B169" s="98"/>
      <c r="C169" s="98"/>
      <c r="D169" s="98"/>
      <c r="E169" s="98"/>
      <c r="F169" s="100"/>
      <c r="G169" s="101"/>
    </row>
    <row r="170" spans="1:7" ht="18">
      <c r="A170" s="97"/>
      <c r="B170" s="98"/>
      <c r="C170" s="98"/>
      <c r="D170" s="98"/>
      <c r="E170" s="98"/>
      <c r="F170" s="100"/>
      <c r="G170" s="101"/>
    </row>
    <row r="171" spans="1:7" ht="18">
      <c r="A171" s="97"/>
      <c r="B171" s="98"/>
      <c r="C171" s="98"/>
      <c r="D171" s="98"/>
      <c r="E171" s="98"/>
      <c r="F171" s="100"/>
      <c r="G171" s="101"/>
    </row>
    <row r="172" spans="1:7" ht="18">
      <c r="A172" s="97"/>
      <c r="B172" s="98"/>
      <c r="C172" s="98"/>
      <c r="D172" s="98"/>
      <c r="E172" s="98"/>
      <c r="F172" s="100"/>
      <c r="G172" s="101"/>
    </row>
    <row r="173" spans="1:7" ht="18">
      <c r="A173" s="97"/>
      <c r="B173" s="98"/>
      <c r="C173" s="98"/>
      <c r="D173" s="98"/>
      <c r="E173" s="98"/>
      <c r="F173" s="100"/>
      <c r="G173" s="101"/>
    </row>
    <row r="174" spans="1:7" ht="18">
      <c r="A174" s="97"/>
      <c r="B174" s="98"/>
      <c r="C174" s="98"/>
      <c r="D174" s="98"/>
      <c r="E174" s="98"/>
      <c r="F174" s="100"/>
      <c r="G174" s="101"/>
    </row>
    <row r="175" spans="1:7" ht="18">
      <c r="A175" s="97"/>
      <c r="B175" s="98"/>
      <c r="C175" s="98"/>
      <c r="D175" s="98"/>
      <c r="E175" s="98"/>
      <c r="F175" s="100"/>
      <c r="G175" s="101"/>
    </row>
    <row r="176" spans="1:7" ht="18">
      <c r="A176" s="97"/>
      <c r="B176" s="98"/>
      <c r="C176" s="98"/>
      <c r="D176" s="98"/>
      <c r="E176" s="98"/>
      <c r="F176" s="100"/>
      <c r="G176" s="101"/>
    </row>
    <row r="177" spans="1:7" ht="18">
      <c r="A177" s="97"/>
      <c r="B177" s="98"/>
      <c r="C177" s="98"/>
      <c r="D177" s="98"/>
      <c r="E177" s="98"/>
      <c r="F177" s="100"/>
      <c r="G177" s="101"/>
    </row>
    <row r="178" spans="1:7" ht="18">
      <c r="A178" s="97"/>
      <c r="B178" s="98"/>
      <c r="C178" s="98"/>
      <c r="D178" s="98"/>
      <c r="E178" s="98"/>
      <c r="F178" s="100"/>
      <c r="G178" s="101"/>
    </row>
    <row r="179" spans="1:7" ht="18">
      <c r="A179" s="97"/>
      <c r="B179" s="98"/>
      <c r="C179" s="98"/>
      <c r="D179" s="98"/>
      <c r="E179" s="98"/>
      <c r="F179" s="100"/>
      <c r="G179" s="101"/>
    </row>
    <row r="180" spans="1:7" ht="18">
      <c r="A180" s="97"/>
      <c r="B180" s="98"/>
      <c r="C180" s="98"/>
      <c r="D180" s="98"/>
      <c r="E180" s="98"/>
      <c r="F180" s="100"/>
      <c r="G180" s="101"/>
    </row>
    <row r="181" spans="1:7" ht="18">
      <c r="A181" s="97"/>
      <c r="B181" s="98"/>
      <c r="C181" s="98"/>
      <c r="D181" s="98"/>
      <c r="E181" s="98"/>
      <c r="F181" s="100"/>
      <c r="G181" s="101"/>
    </row>
    <row r="182" spans="1:7" ht="18">
      <c r="A182" s="97"/>
      <c r="B182" s="98"/>
      <c r="C182" s="98"/>
      <c r="D182" s="98"/>
      <c r="E182" s="98"/>
      <c r="F182" s="100"/>
      <c r="G182" s="101"/>
    </row>
    <row r="183" spans="1:7" ht="18">
      <c r="A183" s="97"/>
      <c r="B183" s="98"/>
      <c r="C183" s="98"/>
      <c r="D183" s="98"/>
      <c r="E183" s="98"/>
      <c r="F183" s="100"/>
      <c r="G183" s="101"/>
    </row>
    <row r="184" spans="1:7" ht="18">
      <c r="A184" s="97"/>
      <c r="B184" s="98"/>
      <c r="C184" s="98"/>
      <c r="D184" s="98"/>
      <c r="E184" s="98"/>
      <c r="F184" s="100"/>
      <c r="G184" s="101"/>
    </row>
    <row r="185" spans="1:7" ht="18">
      <c r="A185" s="97"/>
      <c r="B185" s="98"/>
      <c r="C185" s="98"/>
      <c r="D185" s="98"/>
      <c r="E185" s="98"/>
      <c r="F185" s="100"/>
      <c r="G185" s="101"/>
    </row>
    <row r="186" spans="1:7" ht="18">
      <c r="A186" s="97"/>
      <c r="B186" s="98"/>
      <c r="C186" s="98"/>
      <c r="D186" s="98"/>
      <c r="E186" s="98"/>
      <c r="F186" s="100"/>
      <c r="G186" s="101"/>
    </row>
    <row r="187" spans="1:7" ht="18">
      <c r="A187" s="97"/>
      <c r="B187" s="98"/>
      <c r="C187" s="98"/>
      <c r="D187" s="98"/>
      <c r="E187" s="98"/>
      <c r="F187" s="100"/>
      <c r="G187" s="101"/>
    </row>
    <row r="188" spans="1:7" ht="18">
      <c r="A188" s="97"/>
      <c r="B188" s="98"/>
      <c r="C188" s="98"/>
      <c r="D188" s="98"/>
      <c r="E188" s="98"/>
      <c r="F188" s="100"/>
      <c r="G188" s="101"/>
    </row>
    <row r="189" spans="1:7" ht="18">
      <c r="A189" s="97"/>
      <c r="B189" s="98"/>
      <c r="C189" s="98"/>
      <c r="D189" s="98"/>
      <c r="E189" s="98"/>
      <c r="F189" s="100"/>
      <c r="G189" s="101"/>
    </row>
    <row r="190" spans="1:7" ht="18">
      <c r="A190" s="97"/>
      <c r="B190" s="98"/>
      <c r="C190" s="98"/>
      <c r="D190" s="98"/>
      <c r="E190" s="98"/>
      <c r="F190" s="100"/>
      <c r="G190" s="101"/>
    </row>
    <row r="191" spans="1:7" ht="18">
      <c r="A191" s="97"/>
      <c r="B191" s="98"/>
      <c r="C191" s="98"/>
      <c r="D191" s="98"/>
      <c r="E191" s="98"/>
      <c r="F191" s="100"/>
      <c r="G191" s="101"/>
    </row>
    <row r="192" spans="1:7" ht="18">
      <c r="A192" s="97"/>
      <c r="B192" s="98"/>
      <c r="C192" s="98"/>
      <c r="D192" s="98"/>
      <c r="E192" s="98"/>
      <c r="F192" s="100"/>
      <c r="G192" s="101"/>
    </row>
    <row r="193" spans="1:7" ht="18">
      <c r="A193" s="97"/>
      <c r="B193" s="98"/>
      <c r="C193" s="98"/>
      <c r="D193" s="98"/>
      <c r="E193" s="98"/>
      <c r="F193" s="100"/>
      <c r="G193" s="101"/>
    </row>
    <row r="194" spans="1:7" ht="18">
      <c r="A194" s="97"/>
      <c r="B194" s="98"/>
      <c r="C194" s="98"/>
      <c r="D194" s="98"/>
      <c r="E194" s="98"/>
      <c r="F194" s="100"/>
      <c r="G194" s="101"/>
    </row>
    <row r="195" spans="1:7" ht="18">
      <c r="A195" s="97"/>
      <c r="B195" s="98"/>
      <c r="C195" s="98"/>
      <c r="D195" s="98"/>
      <c r="E195" s="98"/>
      <c r="F195" s="100"/>
      <c r="G195" s="101"/>
    </row>
    <row r="196" spans="1:7" ht="18">
      <c r="A196" s="97"/>
      <c r="B196" s="98"/>
      <c r="C196" s="98"/>
      <c r="D196" s="98"/>
      <c r="E196" s="98"/>
      <c r="F196" s="100"/>
      <c r="G196" s="101"/>
    </row>
    <row r="197" spans="1:7" ht="18">
      <c r="A197" s="97"/>
      <c r="B197" s="98"/>
      <c r="C197" s="98"/>
      <c r="D197" s="98"/>
      <c r="E197" s="98"/>
      <c r="F197" s="100"/>
      <c r="G197" s="101"/>
    </row>
    <row r="198" spans="1:7" ht="18">
      <c r="A198" s="97"/>
      <c r="B198" s="98"/>
      <c r="C198" s="98"/>
      <c r="D198" s="98"/>
      <c r="E198" s="98"/>
      <c r="F198" s="100"/>
      <c r="G198" s="101"/>
    </row>
    <row r="199" spans="1:7" ht="18">
      <c r="A199" s="97"/>
      <c r="B199" s="98"/>
      <c r="C199" s="98"/>
      <c r="D199" s="98"/>
      <c r="E199" s="98"/>
      <c r="F199" s="100"/>
      <c r="G199" s="101"/>
    </row>
    <row r="200" spans="1:7" ht="18">
      <c r="A200" s="97"/>
      <c r="B200" s="98"/>
      <c r="C200" s="98"/>
      <c r="D200" s="98"/>
      <c r="E200" s="98"/>
      <c r="F200" s="100"/>
      <c r="G200" s="101"/>
    </row>
    <row r="201" spans="1:7" ht="18">
      <c r="A201" s="97"/>
      <c r="B201" s="98"/>
      <c r="C201" s="98"/>
      <c r="D201" s="98"/>
      <c r="E201" s="98"/>
      <c r="F201" s="100"/>
      <c r="G201" s="101"/>
    </row>
    <row r="202" spans="1:7" ht="18">
      <c r="A202" s="97"/>
      <c r="B202" s="98"/>
      <c r="C202" s="98"/>
      <c r="D202" s="98"/>
      <c r="E202" s="98"/>
      <c r="F202" s="100"/>
      <c r="G202" s="101"/>
    </row>
    <row r="203" spans="1:7" ht="18">
      <c r="A203" s="97"/>
      <c r="B203" s="98"/>
      <c r="C203" s="98"/>
      <c r="D203" s="98"/>
      <c r="E203" s="98"/>
      <c r="F203" s="100"/>
      <c r="G203" s="101"/>
    </row>
    <row r="204" spans="1:7" ht="18">
      <c r="A204" s="97"/>
      <c r="B204" s="98"/>
      <c r="C204" s="98"/>
      <c r="D204" s="98"/>
      <c r="E204" s="98"/>
      <c r="F204" s="100"/>
      <c r="G204" s="101"/>
    </row>
    <row r="205" spans="1:7" ht="18">
      <c r="A205" s="97"/>
      <c r="B205" s="98"/>
      <c r="C205" s="98"/>
      <c r="D205" s="98"/>
      <c r="E205" s="98"/>
      <c r="F205" s="100"/>
      <c r="G205" s="101"/>
    </row>
    <row r="206" spans="1:7" ht="18">
      <c r="A206" s="97"/>
      <c r="B206" s="98"/>
      <c r="C206" s="98"/>
      <c r="D206" s="98"/>
      <c r="E206" s="98"/>
      <c r="F206" s="100"/>
      <c r="G206" s="101"/>
    </row>
    <row r="207" spans="1:7" ht="18">
      <c r="A207" s="97"/>
      <c r="B207" s="98"/>
      <c r="C207" s="98"/>
      <c r="D207" s="98"/>
      <c r="E207" s="98"/>
      <c r="F207" s="100"/>
      <c r="G207" s="101"/>
    </row>
    <row r="208" spans="1:7" ht="18">
      <c r="A208" s="97"/>
      <c r="B208" s="98"/>
      <c r="C208" s="98"/>
      <c r="D208" s="98"/>
      <c r="E208" s="98"/>
      <c r="F208" s="100"/>
      <c r="G208" s="101"/>
    </row>
    <row r="209" spans="1:7" ht="18">
      <c r="A209" s="97"/>
      <c r="B209" s="98"/>
      <c r="C209" s="98"/>
      <c r="D209" s="98"/>
      <c r="E209" s="98"/>
      <c r="F209" s="100"/>
      <c r="G209" s="101"/>
    </row>
    <row r="210" spans="1:7" ht="18">
      <c r="A210" s="97"/>
      <c r="B210" s="98"/>
      <c r="C210" s="98"/>
      <c r="D210" s="98"/>
      <c r="E210" s="98"/>
      <c r="F210" s="100"/>
      <c r="G210" s="101"/>
    </row>
    <row r="211" spans="1:7" ht="18">
      <c r="A211" s="97"/>
      <c r="B211" s="98"/>
      <c r="C211" s="98"/>
      <c r="D211" s="98"/>
      <c r="E211" s="98"/>
      <c r="F211" s="100"/>
      <c r="G211" s="101"/>
    </row>
    <row r="212" spans="1:7" ht="18">
      <c r="A212" s="97"/>
      <c r="B212" s="98"/>
      <c r="C212" s="98"/>
      <c r="D212" s="98"/>
      <c r="E212" s="98"/>
      <c r="F212" s="100"/>
      <c r="G212" s="101"/>
    </row>
    <row r="213" spans="1:7" ht="18">
      <c r="A213" s="97"/>
      <c r="B213" s="98"/>
      <c r="C213" s="98"/>
      <c r="D213" s="98"/>
      <c r="E213" s="98"/>
      <c r="F213" s="100"/>
      <c r="G213" s="101"/>
    </row>
    <row r="214" spans="1:7" ht="18">
      <c r="A214" s="97"/>
      <c r="B214" s="98"/>
      <c r="C214" s="98"/>
      <c r="D214" s="98"/>
      <c r="E214" s="98"/>
      <c r="F214" s="100"/>
      <c r="G214" s="101"/>
    </row>
    <row r="215" spans="1:7" ht="18">
      <c r="A215" s="97"/>
      <c r="B215" s="98"/>
      <c r="C215" s="98"/>
      <c r="D215" s="98"/>
      <c r="E215" s="98"/>
      <c r="F215" s="100"/>
      <c r="G215" s="101"/>
    </row>
    <row r="216" spans="1:7" ht="18">
      <c r="A216" s="97"/>
      <c r="B216" s="98"/>
      <c r="C216" s="98"/>
      <c r="D216" s="98"/>
      <c r="E216" s="98"/>
      <c r="F216" s="100"/>
      <c r="G216" s="101"/>
    </row>
    <row r="217" spans="1:7" ht="18">
      <c r="A217" s="97"/>
      <c r="B217" s="98"/>
      <c r="C217" s="98"/>
      <c r="D217" s="98"/>
      <c r="E217" s="98"/>
      <c r="F217" s="100"/>
      <c r="G217" s="101"/>
    </row>
    <row r="218" spans="1:7" ht="18">
      <c r="A218" s="97"/>
      <c r="B218" s="98"/>
      <c r="C218" s="98"/>
      <c r="D218" s="98"/>
      <c r="E218" s="98"/>
      <c r="F218" s="100"/>
      <c r="G218" s="101"/>
    </row>
    <row r="219" spans="1:7" ht="18">
      <c r="A219" s="97"/>
      <c r="B219" s="98"/>
      <c r="C219" s="98"/>
      <c r="D219" s="98"/>
      <c r="E219" s="98"/>
      <c r="F219" s="100"/>
      <c r="G219" s="101"/>
    </row>
    <row r="220" spans="1:7" ht="18">
      <c r="A220" s="97"/>
      <c r="B220" s="98"/>
      <c r="C220" s="98"/>
      <c r="D220" s="98"/>
      <c r="E220" s="98"/>
      <c r="F220" s="100"/>
      <c r="G220" s="101"/>
    </row>
    <row r="221" spans="1:7" ht="18">
      <c r="A221" s="97"/>
      <c r="B221" s="98"/>
      <c r="C221" s="98"/>
      <c r="D221" s="98"/>
      <c r="E221" s="98"/>
      <c r="F221" s="100"/>
      <c r="G221" s="101"/>
    </row>
    <row r="222" spans="1:7" ht="18">
      <c r="A222" s="97"/>
      <c r="B222" s="98"/>
      <c r="C222" s="98"/>
      <c r="D222" s="98"/>
      <c r="E222" s="98"/>
      <c r="F222" s="100"/>
      <c r="G222" s="101"/>
    </row>
    <row r="223" spans="1:7" ht="18">
      <c r="A223" s="97"/>
      <c r="B223" s="98"/>
      <c r="C223" s="98"/>
      <c r="D223" s="98"/>
      <c r="E223" s="98"/>
      <c r="F223" s="100"/>
      <c r="G223" s="101"/>
    </row>
    <row r="224" spans="1:7" ht="18">
      <c r="A224" s="97"/>
      <c r="B224" s="98"/>
      <c r="C224" s="98"/>
      <c r="D224" s="98"/>
      <c r="E224" s="98"/>
      <c r="F224" s="100"/>
      <c r="G224" s="101"/>
    </row>
    <row r="225" spans="1:7" ht="18">
      <c r="A225" s="97"/>
      <c r="B225" s="98"/>
      <c r="C225" s="98"/>
      <c r="D225" s="98"/>
      <c r="E225" s="98"/>
      <c r="F225" s="100"/>
      <c r="G225" s="101"/>
    </row>
    <row r="226" spans="1:7" ht="18">
      <c r="A226" s="97"/>
      <c r="B226" s="98"/>
      <c r="C226" s="98"/>
      <c r="D226" s="98"/>
      <c r="E226" s="98"/>
      <c r="F226" s="100"/>
      <c r="G226" s="101"/>
    </row>
    <row r="227" spans="1:7" ht="18">
      <c r="A227" s="97"/>
      <c r="B227" s="98"/>
      <c r="C227" s="98"/>
      <c r="D227" s="98"/>
      <c r="E227" s="98"/>
      <c r="F227" s="100"/>
      <c r="G227" s="101"/>
    </row>
    <row r="228" spans="1:7" ht="18">
      <c r="A228" s="97"/>
      <c r="B228" s="98"/>
      <c r="C228" s="98"/>
      <c r="D228" s="98"/>
      <c r="E228" s="98"/>
      <c r="F228" s="100"/>
      <c r="G228" s="101"/>
    </row>
    <row r="229" spans="1:7" ht="18">
      <c r="A229" s="97"/>
      <c r="B229" s="98"/>
      <c r="C229" s="98"/>
      <c r="D229" s="98"/>
      <c r="E229" s="98"/>
      <c r="F229" s="100"/>
      <c r="G229" s="101"/>
    </row>
    <row r="230" spans="1:7" ht="18">
      <c r="A230" s="97"/>
      <c r="B230" s="98"/>
      <c r="C230" s="98"/>
      <c r="D230" s="98"/>
      <c r="E230" s="98"/>
      <c r="F230" s="100"/>
      <c r="G230" s="101"/>
    </row>
    <row r="231" spans="1:7" ht="18">
      <c r="A231" s="97"/>
      <c r="B231" s="98"/>
      <c r="C231" s="98"/>
      <c r="D231" s="98"/>
      <c r="E231" s="98"/>
      <c r="F231" s="100"/>
      <c r="G231" s="101"/>
    </row>
    <row r="232" spans="1:7" ht="18">
      <c r="A232" s="97"/>
      <c r="B232" s="98"/>
      <c r="C232" s="98"/>
      <c r="D232" s="98"/>
      <c r="E232" s="98"/>
      <c r="F232" s="100"/>
      <c r="G232" s="101"/>
    </row>
    <row r="233" spans="1:7" ht="18">
      <c r="A233" s="97"/>
      <c r="B233" s="98"/>
      <c r="C233" s="98"/>
      <c r="D233" s="98"/>
      <c r="E233" s="98"/>
      <c r="F233" s="100"/>
      <c r="G233" s="101"/>
    </row>
    <row r="234" spans="1:7" ht="18">
      <c r="A234" s="97"/>
      <c r="B234" s="98"/>
      <c r="C234" s="98"/>
      <c r="D234" s="98"/>
      <c r="E234" s="98"/>
      <c r="F234" s="100"/>
      <c r="G234" s="101"/>
    </row>
    <row r="235" spans="1:7" ht="18">
      <c r="A235" s="97"/>
      <c r="B235" s="98"/>
      <c r="C235" s="98"/>
      <c r="D235" s="98"/>
      <c r="E235" s="98"/>
      <c r="F235" s="100"/>
      <c r="G235" s="101"/>
    </row>
    <row r="236" spans="1:7" ht="18">
      <c r="A236" s="97"/>
      <c r="B236" s="98"/>
      <c r="C236" s="98"/>
      <c r="D236" s="98"/>
      <c r="E236" s="98"/>
      <c r="F236" s="100"/>
      <c r="G236" s="101"/>
    </row>
    <row r="237" spans="1:7" ht="18">
      <c r="A237" s="97"/>
      <c r="B237" s="98"/>
      <c r="C237" s="98"/>
      <c r="D237" s="98"/>
      <c r="E237" s="98"/>
      <c r="F237" s="100"/>
      <c r="G237" s="101"/>
    </row>
    <row r="238" spans="1:7" ht="18">
      <c r="A238" s="97"/>
      <c r="B238" s="98"/>
      <c r="C238" s="98"/>
      <c r="D238" s="98"/>
      <c r="E238" s="98"/>
      <c r="F238" s="100"/>
      <c r="G238" s="101"/>
    </row>
    <row r="239" spans="1:7" ht="18">
      <c r="A239" s="97"/>
      <c r="B239" s="98"/>
      <c r="C239" s="98"/>
      <c r="D239" s="98"/>
      <c r="E239" s="98"/>
      <c r="F239" s="100"/>
      <c r="G239" s="101"/>
    </row>
    <row r="240" spans="1:7" ht="18">
      <c r="A240" s="97"/>
      <c r="B240" s="98"/>
      <c r="C240" s="98"/>
      <c r="D240" s="98"/>
      <c r="E240" s="98"/>
      <c r="F240" s="100"/>
      <c r="G240" s="101"/>
    </row>
    <row r="241" spans="1:7" ht="18">
      <c r="A241" s="97"/>
      <c r="B241" s="98"/>
      <c r="C241" s="98"/>
      <c r="D241" s="98"/>
      <c r="E241" s="98"/>
      <c r="F241" s="100"/>
      <c r="G241" s="101"/>
    </row>
    <row r="242" spans="1:7" ht="18">
      <c r="A242" s="97"/>
      <c r="B242" s="98"/>
      <c r="C242" s="98"/>
      <c r="D242" s="98"/>
      <c r="E242" s="98"/>
      <c r="F242" s="100"/>
      <c r="G242" s="101"/>
    </row>
    <row r="243" spans="1:7" ht="18">
      <c r="A243" s="97"/>
      <c r="B243" s="98"/>
      <c r="C243" s="98"/>
      <c r="D243" s="98"/>
      <c r="E243" s="98"/>
      <c r="F243" s="100"/>
      <c r="G243" s="101"/>
    </row>
    <row r="244" spans="1:7" ht="18">
      <c r="A244" s="97"/>
      <c r="B244" s="98"/>
      <c r="C244" s="98"/>
      <c r="D244" s="98"/>
      <c r="E244" s="98"/>
      <c r="F244" s="100"/>
      <c r="G244" s="101"/>
    </row>
    <row r="245" spans="1:7" ht="18">
      <c r="A245" s="97"/>
      <c r="B245" s="98"/>
      <c r="C245" s="98"/>
      <c r="D245" s="98"/>
      <c r="E245" s="98"/>
      <c r="F245" s="100"/>
      <c r="G245" s="101"/>
    </row>
    <row r="246" spans="1:7" ht="18">
      <c r="A246" s="97"/>
      <c r="B246" s="98"/>
      <c r="C246" s="98"/>
      <c r="D246" s="98"/>
      <c r="E246" s="98"/>
      <c r="F246" s="100"/>
      <c r="G246" s="101"/>
    </row>
    <row r="247" spans="1:7" ht="18">
      <c r="A247" s="97"/>
      <c r="B247" s="98"/>
      <c r="C247" s="98"/>
      <c r="D247" s="98"/>
      <c r="E247" s="98"/>
      <c r="F247" s="100"/>
      <c r="G247" s="101"/>
    </row>
    <row r="248" spans="1:7" ht="18">
      <c r="A248" s="97"/>
      <c r="B248" s="98"/>
      <c r="C248" s="98"/>
      <c r="D248" s="98"/>
      <c r="E248" s="98"/>
      <c r="F248" s="100"/>
      <c r="G248" s="101"/>
    </row>
    <row r="249" spans="1:7" ht="18">
      <c r="A249" s="97"/>
      <c r="B249" s="98"/>
      <c r="C249" s="98"/>
      <c r="D249" s="98"/>
      <c r="E249" s="98"/>
      <c r="F249" s="100"/>
      <c r="G249" s="101"/>
    </row>
    <row r="250" spans="1:7" ht="18">
      <c r="A250" s="97"/>
      <c r="B250" s="98"/>
      <c r="C250" s="98"/>
      <c r="D250" s="98"/>
      <c r="E250" s="98"/>
      <c r="F250" s="100"/>
      <c r="G250" s="101"/>
    </row>
    <row r="251" spans="1:7" ht="18">
      <c r="A251" s="97"/>
      <c r="B251" s="98"/>
      <c r="C251" s="98"/>
      <c r="D251" s="98"/>
      <c r="E251" s="98"/>
      <c r="F251" s="100"/>
      <c r="G251" s="101"/>
    </row>
    <row r="252" spans="1:7" ht="18">
      <c r="A252" s="97"/>
      <c r="B252" s="98"/>
      <c r="C252" s="98"/>
      <c r="D252" s="98"/>
      <c r="E252" s="98"/>
      <c r="F252" s="100"/>
      <c r="G252" s="101"/>
    </row>
    <row r="253" spans="1:7" ht="18">
      <c r="A253" s="97"/>
      <c r="B253" s="98"/>
      <c r="C253" s="98"/>
      <c r="D253" s="98"/>
      <c r="E253" s="98"/>
      <c r="F253" s="100"/>
      <c r="G253" s="101"/>
    </row>
    <row r="254" spans="1:7" ht="18">
      <c r="A254" s="97"/>
      <c r="B254" s="98"/>
      <c r="C254" s="98"/>
      <c r="D254" s="98"/>
      <c r="E254" s="98"/>
      <c r="F254" s="100"/>
      <c r="G254" s="101"/>
    </row>
  </sheetData>
  <mergeCells count="1">
    <mergeCell ref="G59:G61"/>
  </mergeCells>
  <phoneticPr fontId="0" type="noConversion"/>
  <pageMargins left="0.4" right="0.35" top="1" bottom="1" header="0.5" footer="0.5"/>
  <pageSetup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Study</vt:lpstr>
      <vt:lpstr>Salaries, Hrly &amp; Start Up Fees</vt:lpstr>
    </vt:vector>
  </TitlesOfParts>
  <Company>Johns Hopkins University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 Hopkins</dc:creator>
  <cp:lastModifiedBy>Karen Roz</cp:lastModifiedBy>
  <cp:lastPrinted>2017-05-25T16:27:54Z</cp:lastPrinted>
  <dcterms:created xsi:type="dcterms:W3CDTF">2008-03-06T19:14:14Z</dcterms:created>
  <dcterms:modified xsi:type="dcterms:W3CDTF">2023-10-09T13:56:14Z</dcterms:modified>
</cp:coreProperties>
</file>